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620" tabRatio="794" firstSheet="2" activeTab="9"/>
  </bookViews>
  <sheets>
    <sheet name="งบแสดงฐานะการเงิน" sheetId="1" r:id="rId1"/>
    <sheet name="หมายเหตุ 1 นโยบายฯ" sheetId="2" r:id="rId2"/>
    <sheet name="งบทรัพย์สิน" sheetId="3" r:id="rId3"/>
    <sheet name="หมายเหตุ 3,4,5" sheetId="4" r:id="rId4"/>
    <sheet name="หมายเหตุ " sheetId="5" state="hidden" r:id="rId5"/>
    <sheet name="หมายเหตุ9-11" sheetId="6" state="hidden" r:id="rId6"/>
    <sheet name="หมายเหตุ12-14" sheetId="7" state="hidden" r:id="rId7"/>
    <sheet name="หมายเหตุ 6" sheetId="8" r:id="rId8"/>
    <sheet name="หมายเหตุ 7" sheetId="9" r:id="rId9"/>
    <sheet name="หมายเหตุ 8" sheetId="10" r:id="rId10"/>
    <sheet name="หมายเหตุ 9" sheetId="11" r:id="rId11"/>
    <sheet name="หมายเหตุ 22" sheetId="12" state="hidden" r:id="rId12"/>
    <sheet name="ตามแผนงาน 1" sheetId="13" r:id="rId13"/>
    <sheet name="ตามแผนงาน 2" sheetId="14" r:id="rId14"/>
    <sheet name="ตามแผนงาน 3" sheetId="15" r:id="rId15"/>
    <sheet name="ตามแผนงาน 4" sheetId="16" r:id="rId16"/>
    <sheet name="ตามแผนงาน 5" sheetId="17" r:id="rId17"/>
    <sheet name="ตามแผนงาน 6" sheetId="18" state="hidden" r:id="rId18"/>
    <sheet name="ตามแผนงาน 7" sheetId="19" r:id="rId19"/>
    <sheet name="ตามแผนงาน 8" sheetId="20" r:id="rId20"/>
    <sheet name="ตามแผนงาน 9" sheetId="21" r:id="rId21"/>
    <sheet name="ตามแผนงาน 10" sheetId="22" state="hidden" r:id="rId22"/>
    <sheet name="ตามแผนงาน 11" sheetId="23" r:id="rId23"/>
    <sheet name="ตามแผนงาน 12" sheetId="24" r:id="rId24"/>
    <sheet name="ตามแผนงาน 13" sheetId="25" r:id="rId25"/>
    <sheet name="ตามแผนงานรวม" sheetId="26" r:id="rId26"/>
    <sheet name="จ่ายจากเงินสะสม" sheetId="27" r:id="rId27"/>
    <sheet name="จ่ายจากเงินทุนสำรองเงินสะสม " sheetId="28" state="hidden" r:id="rId28"/>
    <sheet name="จ่ายจากเงินกู้" sheetId="29" state="hidden" r:id="rId29"/>
    <sheet name="งบแสดงผลจ่ายจากเงินรายรับ" sheetId="30" r:id="rId30"/>
    <sheet name="งบแสดงผลฯเงินรายรับ เงินสะสม" sheetId="31" r:id="rId31"/>
    <sheet name="งบแสดงผลฯเงินรายรับ สะสม ทุน" sheetId="32" state="hidden" r:id="rId32"/>
    <sheet name="งบแสดงฯเงินรายรับ สะสม ทุน กู้" sheetId="33" state="hidden" r:id="rId33"/>
    <sheet name="ครุภัณฑ์" sheetId="34" state="hidden" r:id="rId34"/>
    <sheet name="ที่ดินและสิ่งก่อสร้าง" sheetId="35" state="hidden" r:id="rId35"/>
    <sheet name="รายละเอียดลูกหนี้ภาษีบำฯ" sheetId="36" state="hidden" r:id="rId36"/>
    <sheet name="รายละเอียดลูกหนี้ภาษีโรงฯ" sheetId="37" state="hidden" r:id="rId37"/>
    <sheet name="รายละเอียดลูกหนี้ภาษีป้าย" sheetId="38" state="hidden" r:id="rId38"/>
    <sheet name="รายละเอียดประกอบงบทรัพย์สิน" sheetId="39" state="hidden" r:id="rId39"/>
    <sheet name="Sheet1" sheetId="40" r:id="rId40"/>
  </sheets>
  <definedNames>
    <definedName name="_xlnm.Print_Area" localSheetId="2">'งบทรัพย์สิน'!$A$1:$F$43</definedName>
    <definedName name="_xlnm.Print_Area" localSheetId="0">'งบแสดงฐานะการเงิน'!$A$1:$I$66</definedName>
    <definedName name="_xlnm.Print_Area" localSheetId="29">'งบแสดงผลจ่ายจากเงินรายรับ'!$A$1:$O$30</definedName>
    <definedName name="_xlnm.Print_Area" localSheetId="1">'หมายเหตุ 1 นโยบายฯ'!$A$1:$I$31</definedName>
    <definedName name="_xlnm.Print_Area" localSheetId="8">'หมายเหตุ 7'!$A$1:$G$92</definedName>
    <definedName name="_xlnm.Print_Area" localSheetId="9">'หมายเหตุ 8'!$A$1:$F$29</definedName>
    <definedName name="_xlnm.Print_Titles" localSheetId="29">'งบแสดงผลจ่ายจากเงินรายรับ'!$1:$3</definedName>
    <definedName name="_xlnm.Print_Titles" localSheetId="30">'งบแสดงผลฯเงินรายรับ เงินสะสม'!$A:$G,'งบแสดงผลฯเงินรายรับ เงินสะสม'!$1:$3</definedName>
    <definedName name="_xlnm.Print_Titles" localSheetId="31">'งบแสดงผลฯเงินรายรับ สะสม ทุน'!$1:$3</definedName>
    <definedName name="_xlnm.Print_Titles" localSheetId="32">'งบแสดงฯเงินรายรับ สะสม ทุน กู้'!$1:$3</definedName>
    <definedName name="_xlnm.Print_Titles" localSheetId="28">'จ่ายจากเงินกู้'!$1:$3</definedName>
    <definedName name="_xlnm.Print_Titles" localSheetId="27">'จ่ายจากเงินทุนสำรองเงินสะสม '!$1:$3</definedName>
    <definedName name="_xlnm.Print_Titles" localSheetId="26">'จ่ายจากเงินสะสม'!$1:$3</definedName>
    <definedName name="_xlnm.Print_Titles" localSheetId="12">'ตามแผนงาน 1'!$1:$3</definedName>
    <definedName name="_xlnm.Print_Titles" localSheetId="21">'ตามแผนงาน 10'!$1:$3</definedName>
    <definedName name="_xlnm.Print_Titles" localSheetId="22">'ตามแผนงาน 11'!$1:$3</definedName>
    <definedName name="_xlnm.Print_Titles" localSheetId="23">'ตามแผนงาน 12'!$1:$3</definedName>
    <definedName name="_xlnm.Print_Titles" localSheetId="13">'ตามแผนงาน 2'!$1:$3</definedName>
    <definedName name="_xlnm.Print_Titles" localSheetId="14">'ตามแผนงาน 3'!$1:$3</definedName>
    <definedName name="_xlnm.Print_Titles" localSheetId="15">'ตามแผนงาน 4'!$1:$3</definedName>
    <definedName name="_xlnm.Print_Titles" localSheetId="16">'ตามแผนงาน 5'!$1:$3</definedName>
    <definedName name="_xlnm.Print_Titles" localSheetId="17">'ตามแผนงาน 6'!$1:$3</definedName>
    <definedName name="_xlnm.Print_Titles" localSheetId="18">'ตามแผนงาน 7'!$1:$3</definedName>
    <definedName name="_xlnm.Print_Titles" localSheetId="19">'ตามแผนงาน 8'!$1:$3</definedName>
    <definedName name="_xlnm.Print_Titles" localSheetId="20">'ตามแผนงาน 9'!$1:$3</definedName>
    <definedName name="_xlnm.Print_Titles" localSheetId="25">'ตามแผนงานรวม'!$1:$3</definedName>
    <definedName name="_xlnm.Print_Titles" localSheetId="38">'รายละเอียดประกอบงบทรัพย์สิน'!$1:$2</definedName>
    <definedName name="_xlnm.Print_Titles" localSheetId="35">'รายละเอียดลูกหนี้ภาษีบำฯ'!$1:$3</definedName>
    <definedName name="_xlnm.Print_Titles" localSheetId="37">'รายละเอียดลูกหนี้ภาษีป้าย'!$2:$4</definedName>
    <definedName name="_xlnm.Print_Titles" localSheetId="36">'รายละเอียดลูกหนี้ภาษีโรงฯ'!$2:$4</definedName>
    <definedName name="_xlnm.Print_Titles" localSheetId="4">'หมายเหตุ '!$1:$3</definedName>
    <definedName name="_xlnm.Print_Titles" localSheetId="1">'หมายเหตุ 1 นโยบายฯ'!$1:$3</definedName>
    <definedName name="_xlnm.Print_Titles" localSheetId="11">'หมายเหตุ 22'!$1:$3</definedName>
    <definedName name="_xlnm.Print_Titles" localSheetId="3">'หมายเหตุ 3,4,5'!$1:$3</definedName>
    <definedName name="_xlnm.Print_Titles" localSheetId="8">'หมายเหตุ 7'!$1:$3</definedName>
    <definedName name="_xlnm.Print_Titles" localSheetId="9">'หมายเหตุ 8'!$1:$3</definedName>
    <definedName name="_xlnm.Print_Titles" localSheetId="10">'หมายเหตุ 9'!$1:$3</definedName>
    <definedName name="_xlnm.Print_Titles" localSheetId="6">'หมายเหตุ12-14'!$1:$3</definedName>
    <definedName name="_xlnm.Print_Titles" localSheetId="5">'หมายเหตุ9-11'!$1:$3</definedName>
  </definedNames>
  <calcPr fullCalcOnLoad="1"/>
</workbook>
</file>

<file path=xl/sharedStrings.xml><?xml version="1.0" encoding="utf-8"?>
<sst xmlns="http://schemas.openxmlformats.org/spreadsheetml/2006/main" count="1467" uniqueCount="428">
  <si>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</si>
  <si>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</si>
  <si>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</si>
  <si>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</si>
  <si>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</si>
  <si>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</si>
  <si>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</si>
  <si>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</si>
  <si>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</si>
  <si>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</si>
  <si>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</si>
  <si>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</si>
  <si>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</si>
  <si>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</si>
  <si>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</si>
  <si>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</si>
  <si>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</si>
  <si>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</si>
  <si>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หนี้สินหมุนเวียนอื่น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</si>
  <si>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</si>
  <si>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</si>
  <si>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</si>
  <si>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</si>
  <si>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</si>
  <si>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</si>
  <si>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งบทรัพย์สิน</t>
  </si>
  <si>
    <t>รายได้</t>
  </si>
  <si>
    <t>เงินอุดหนุน</t>
  </si>
  <si>
    <t>ประมาณการ</t>
  </si>
  <si>
    <t>จำนวนเงิน</t>
  </si>
  <si>
    <t>รายการ</t>
  </si>
  <si>
    <t>รายรับ</t>
  </si>
  <si>
    <t>รายจ่าย</t>
  </si>
  <si>
    <t>ประเภททรัพย์สิน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</si>
  <si>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</si>
  <si>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</si>
  <si>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</si>
  <si>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</si>
  <si>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</si>
  <si>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</si>
  <si>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</si>
  <si>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</si>
  <si>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ค่าตอบแทน</t>
  </si>
  <si>
    <t>ค่าใช้สอย</t>
  </si>
  <si>
    <t>ค่าวัสดุ</t>
  </si>
  <si>
    <t>รายจ่ายอื่น</t>
  </si>
  <si>
    <t>งบกลาง</t>
  </si>
  <si>
    <t>ค่าที่ดินและสิ่งก่อสร้าง</t>
  </si>
  <si>
    <t>รายได้จากทรัพย์สิน</t>
  </si>
  <si>
    <t>หมายเหตุ</t>
  </si>
  <si>
    <t>สินทรัพย์หมุนเวียน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</si>
  <si>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</si>
  <si>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</si>
  <si>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</si>
  <si>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</si>
  <si>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</si>
  <si>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</si>
  <si>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</si>
  <si>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</si>
  <si>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</si>
  <si>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</si>
  <si>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</si>
  <si>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เงินสด</t>
  </si>
  <si>
    <t>รวม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</si>
  <si>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</si>
  <si>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</si>
  <si>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</si>
  <si>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</si>
  <si>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</si>
  <si>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>ลูกหนี้ภาษีบำรุงท้องที่</t>
  </si>
  <si>
    <t>ลูกหนี้ภาษีป้าย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</si>
  <si>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</si>
  <si>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</si>
  <si>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</si>
  <si>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</si>
  <si>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</si>
  <si>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</si>
  <si>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</si>
  <si>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</si>
  <si>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</si>
  <si>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</si>
  <si>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4. ลูกหนี้รายได้อื่น ๆ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</si>
  <si>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</si>
  <si>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</si>
  <si>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</si>
  <si>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</si>
  <si>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</si>
  <si>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</si>
  <si>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</si>
  <si>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</si>
  <si>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</si>
  <si>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</si>
  <si>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</si>
  <si>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</si>
  <si>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</si>
  <si>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</si>
  <si>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งบรายจ่ายอื่น</t>
  </si>
  <si>
    <t>งบเงินอุดหนุน</t>
  </si>
  <si>
    <t>รายงานรายจ่ายในการดำเนินงานที่จ่ายจากเงินรายรับตามแผนงาน  ...บริหารงานทั่วไป...</t>
  </si>
  <si>
    <t>งานบริหารงานทั่วไป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</si>
  <si>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</si>
  <si>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</si>
  <si>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 ...การรักษาความสงบภายใน...</t>
  </si>
  <si>
    <t>งานบริหารงานทั่วไปเกี่ยวกับการรักษาความสงบภายใน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</si>
  <si>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</si>
  <si>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</si>
  <si>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...การศึกษา...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</si>
  <si>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</si>
  <si>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</si>
  <si>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งานระดับ
มัธยมศึกษา</t>
  </si>
  <si>
    <t>งานศึกษาไม่
กำหนดระดับ</t>
  </si>
  <si>
    <t>รายงานรายจ่ายในการดำเนินงานที่จ่ายจากเงินรายรับตามแผนงาน  ...สาธารณสุข...</t>
  </si>
  <si>
    <t>งานบริหารทั่วไป
เกี่ยวกับสาธารณสุข</t>
  </si>
  <si>
    <t>งานโรงพยาบาล</t>
  </si>
  <si>
    <t>งานบริการ
สาธารณสุขและ
งานสาธารณสุขอื่น</t>
  </si>
  <si>
    <t>งานศูนย์บริการ
สาธารณสุข</t>
  </si>
  <si>
    <t>รายงานรายจ่ายในการดำเนินงานที่จ่ายจากเงินรายรับตามแผนงาน  ...สังคมสงเคราะห์...</t>
  </si>
  <si>
    <t>งานบริหารทั่วไป
เกี่ยวกับสังคมสงเคราะห์</t>
  </si>
  <si>
    <t>งานสวัสดิการสังคม
และสังคมสงเคราะห์</t>
  </si>
  <si>
    <t>รายงานรายจ่ายในการดำเนินงานที่จ่ายจากเงินรายรับตามแผนงาน  ...เคหะและชุมชน...</t>
  </si>
  <si>
    <t>งานบริหาร
ทั่วไปเกี่ยวกับ
เคหะชุมชม</t>
  </si>
  <si>
    <t>งานไฟฟ้าถนน</t>
  </si>
  <si>
    <t>งาน
สวนสาธารณะ</t>
  </si>
  <si>
    <t>งานกำจัดขยะ
มูลฝอยและสิ่ง
ปฏิกูล</t>
  </si>
  <si>
    <t>งานบำบัด
น้ำเสีย</t>
  </si>
  <si>
    <t>รายงานรายจ่ายในการดำเนินงานที่จ่ายจากเงินรายรับตามแผนงาน  ...สร้างความเข้มแข็งของชุมชน...</t>
  </si>
  <si>
    <t>งานบริหารทั่วไป
เกี่ยวกับการสร้างความ
เข้มแข็งของชุมชม</t>
  </si>
  <si>
    <t>งานส่งเสริมและ
สนับสนุนความ
เข้มแข็งชุมชน</t>
  </si>
  <si>
    <t>รายงานรายจ่ายในการดำเนินงานที่จ่ายจากเงินรายรับตามแผนงาน  ...การศาสนาวัฒนธรรมและนันทนาการ...</t>
  </si>
  <si>
    <t>งานบริหารทั่วไป
เกี่ยวกับศาสนา
วัฒนธรรมและ
นันทนาการ</t>
  </si>
  <si>
    <t>งานกีฬาและ
นันทนาการ</t>
  </si>
  <si>
    <t>งานศาสนาและ
วัฒนธรรมท้องถิ่น</t>
  </si>
  <si>
    <t>งานวิชการวางแผน
และส่งเสริม
การท่องเที่ยว</t>
  </si>
  <si>
    <t>รายงานรายจ่ายในการดำเนินงานที่จ่ายจากเงินรายรับตามแผนงาน  ...อุตสาหกรรมและการโยธา...</t>
  </si>
  <si>
    <t>งานบริหารทั่วไป
เกี่ยวกับอุตสาหกรรรม
และการโยธา</t>
  </si>
  <si>
    <t>งานก่อสร้างโครงสร้าง
พื้นฐาน</t>
  </si>
  <si>
    <t>รายงานรายจ่ายในการดำเนินงานที่จ่ายจากเงินรายรับตามแผนงาน  ...การเกษตร...</t>
  </si>
  <si>
    <t>งานส่งเสริมการเกษตร</t>
  </si>
  <si>
    <t>งานอนุรักษ์แหล่งน้ำ
และป่าไม้</t>
  </si>
  <si>
    <t>รายงานรายจ่ายในการดำเนินงานที่จ่ายจากเงินรายรับตามแผนงาน  ...การพาณิชย์...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</si>
  <si>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</si>
  <si>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</si>
  <si>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</si>
  <si>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</si>
  <si>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</si>
  <si>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</si>
  <si>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</si>
  <si>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</si>
  <si>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</si>
  <si>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</si>
  <si>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</si>
  <si>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</si>
  <si>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</si>
  <si>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</si>
  <si>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</si>
  <si>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</si>
  <si>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</si>
  <si>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</si>
  <si>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</si>
  <si>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</si>
  <si>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</si>
  <si>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</si>
  <si>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</si>
  <si>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</si>
  <si>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</si>
  <si>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หมายเหตุ 2    งบทรัพย์สิน</t>
  </si>
  <si>
    <t>รายงานรายจ่ายในการดำเนินงานที่จ่ายจากเงินรายรับตามแผนงาน  ..งบกลาง..</t>
  </si>
  <si>
    <t xml:space="preserve">สาธารณสุข
</t>
  </si>
  <si>
    <t>เงินงบประมาณ</t>
  </si>
  <si>
    <t>ข้อมูลทั่วไป</t>
  </si>
  <si>
    <t>1.1  หลักเกณฑ์ในการจัดทำงบแสดงฐานะการเงิน</t>
  </si>
  <si>
    <t>โครงการที่ยืม</t>
  </si>
  <si>
    <t>สินทรัพย์ไม่หมุนเวียน</t>
  </si>
  <si>
    <t>ปี 2561</t>
  </si>
  <si>
    <t>ณ วันที่ 30 กันยายน 2561</t>
  </si>
  <si>
    <t>เงินฝากกองทุน</t>
  </si>
  <si>
    <t>ทรัพย์สินเกิดจากเงินกู้</t>
  </si>
  <si>
    <t>สินทรัพย์ไม่หมุนเวียนอื่น</t>
  </si>
  <si>
    <t>หมายเหตุประกอบงบแสดงฐานะการเงินเป็นส่วนหนึ่งของงบการเงินนี้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</si>
  <si>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</si>
  <si>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เงินที่มีผู้อุทิศให้</t>
  </si>
  <si>
    <t>ฯลฯ</t>
  </si>
  <si>
    <t xml:space="preserve">    ที่ดิน</t>
  </si>
  <si>
    <t xml:space="preserve">คำอธิบาย  </t>
  </si>
  <si>
    <t xml:space="preserve"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</t>
  </si>
  <si>
    <t>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</t>
  </si>
  <si>
    <t>ทรัพย์สินที่จัดไว้เพื่อเป็นการให้บริการสาธารณะ เช่น ถนน สะพาน ลานกีฬา เป็นต้น</t>
  </si>
  <si>
    <t xml:space="preserve">    2. ทรัพย์สินที่ได้มาจากแหล่งเงินกู้ ให้แสดงทรัพย์สินทุกประเภท</t>
  </si>
  <si>
    <t>สำหรับปี สิ้นสุดวันที่ 30 กันยายน 2561</t>
  </si>
  <si>
    <t>หมายเหตุ 4  เงินฝากกระทรวงการคลัง</t>
  </si>
  <si>
    <t>................................................</t>
  </si>
  <si>
    <t>...............................................</t>
  </si>
  <si>
    <t>หมายเหตุ 6  ลูกหนี้เงินยืม</t>
  </si>
  <si>
    <t>ชื่อ - สกุล ผู้ยืม</t>
  </si>
  <si>
    <t>นาย................</t>
  </si>
  <si>
    <t>เดินทางไปราชการ</t>
  </si>
  <si>
    <t>นาง...................</t>
  </si>
  <si>
    <t>เงินอุดหนุนระบุวัตถุประสงค์/
เฉพาะกิจ</t>
  </si>
  <si>
    <t>สวัสดิการข้าราชการถ่ายโอน</t>
  </si>
  <si>
    <t>โครงการ............</t>
  </si>
  <si>
    <t>ปี 2560</t>
  </si>
  <si>
    <t>หมายเหตุ 8  ลูกหนี้ค่าภาษี</t>
  </si>
  <si>
    <t xml:space="preserve">หมายเหตุ 9 ลูกหนี้รายได้อื่น ๆ </t>
  </si>
  <si>
    <t>ลูกหนี้ค่าน้ำประปา</t>
  </si>
  <si>
    <t>ลูกหนี้ค่าเช่า</t>
  </si>
  <si>
    <t>หมายเหตุ 10 ลูกหนี้เงินทุนโครงการเศรษฐกิจชุมชน</t>
  </si>
  <si>
    <t xml:space="preserve">หมายเหตุ 11 ลูกหนี้อี่น ๆ </t>
  </si>
  <si>
    <t>ลูกหนี้ค่า.........</t>
  </si>
  <si>
    <t>เงินจ่ายล่วงหน้า</t>
  </si>
  <si>
    <t>หมายเหตุ 14 สินทรัพย์ไม่หมุนเวียนอื่น</t>
  </si>
  <si>
    <t>เงินขาดบัญชี</t>
  </si>
  <si>
    <t>เงินประกัน</t>
  </si>
  <si>
    <t>หมายเหตุ 16  ฎีกาค้างจ่าย</t>
  </si>
  <si>
    <t>หมายเหตุ 18 หนี้สินหมุนเวียนอื่น</t>
  </si>
  <si>
    <t>..................................</t>
  </si>
  <si>
    <t>...................................</t>
  </si>
  <si>
    <t>หมายเหตุ 20 หนี้สินไม่หมุนเวียน</t>
  </si>
  <si>
    <t>...........................</t>
  </si>
  <si>
    <t xml:space="preserve">       (เงินทุนสำรองเงินสะสม)</t>
  </si>
  <si>
    <t>1. หุ้นในโรงพิมพ์อาสารักษาดินแดน</t>
  </si>
  <si>
    <t>3. ลูกหนี้ค่าภาษี</t>
  </si>
  <si>
    <t>ทั้งนี้ได้รับอนุมัติให้จ่ายเงินสะสมที่อยู่ระหว่างดำเนินการจำนวน</t>
  </si>
  <si>
    <t>หมายเหตุ 22 เงินทุนสำรองเงินสะสม</t>
  </si>
  <si>
    <t>รวมจ่ายจากเงิน
งบประมาณ</t>
  </si>
  <si>
    <t>รวมจ่ายจากเงิน
อุดหนุนระบุวัตถุ
ประสงค์/เฉพาะกิจ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</si>
  <si>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</si>
  <si>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</si>
  <si>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</si>
  <si>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งินอุดหนุนระบุวัตถุประสงค์/เฉพาะกิจ</t>
  </si>
  <si>
    <t>หมายเหตุ  ในกรณีมีใบผ่านรายการบัญฃีทั่วไปที่ปรับปรุงลดยอดรายจ่าย ให้เพิ่มฃ่อง "ใบผ่านรายการบัญชีทั่วไป" หลังฃ่อง "รวมจ่ายจากเงินงบประมาณ" เพื่อแสดงผลการดำเนินงานที่ถูกต้อง</t>
  </si>
  <si>
    <t>แหล่งงบประมาณ</t>
  </si>
  <si>
    <t>หมายเหตุ  1  ค่าครุภัณฑ์</t>
  </si>
  <si>
    <t>ครุภัณฑ์สำนักงาน</t>
  </si>
  <si>
    <t>ครุภัณฑ์การศึกษา</t>
  </si>
  <si>
    <t>ครุภัณฑ์ไฟฟ้าและวิทยุ</t>
  </si>
  <si>
    <t>ครุภัณฑ์คอมพิวเตอร์</t>
  </si>
  <si>
    <t>หน่วย : บาท</t>
  </si>
  <si>
    <t>หมายเหตุ  2  ค่าที่ดินและสิ่งก่อสร้าง</t>
  </si>
  <si>
    <t>ตั้งแต่วันที่  1  ตุลาคม 2560  ถึง  30 กันยายน 2561</t>
  </si>
  <si>
    <t>(                            )                                                                                                                             (                              )                                                                                                      (                          )</t>
  </si>
  <si>
    <t xml:space="preserve">     ผู้อำนวยการกองคลัง                                                                                                                                    ปลัด อปท.                                                                                                                        นายก อปท.</t>
  </si>
  <si>
    <t>รายละเอียดประกอบงบแสดงผลการดำเนินงานจ่ายจาก......................................</t>
  </si>
  <si>
    <t>หมายเหตุ 12 ลูกหนี้เงินยืมเงินสะสม</t>
  </si>
  <si>
    <t>หมายเหตุ 13 สินทรัพยหมุนเวียนอื่น</t>
  </si>
  <si>
    <t>(                            )                                                                                                                                                              (                              )                                                                                                                                           (                          )</t>
  </si>
  <si>
    <t xml:space="preserve"> ผู้อำนวยการกองคลัง                                                                                                                                                                  ปลัด.........................                                                                                                                                              นายก.....................................</t>
  </si>
  <si>
    <t>เงินเดือน (ฝ่ายการเมือง)</t>
  </si>
  <si>
    <t>เงินเดือน (ฝ่ายประจำ)</t>
  </si>
  <si>
    <t>งบดำเนินงาน</t>
  </si>
  <si>
    <t>ประกอบหมายเหตุประกอบงบแสดงฐานะการเงิน (หมายเหตุ 8)</t>
  </si>
  <si>
    <t>ลำดับที่</t>
  </si>
  <si>
    <t>ชื่อ - สกุล</t>
  </si>
  <si>
    <t xml:space="preserve">หมู่ที่ </t>
  </si>
  <si>
    <t>ปีภาษีทีค้างชำระ/จำนวนเงิน</t>
  </si>
  <si>
    <t xml:space="preserve">รายละเอียดลูกหนี้ภาษีบำรุงท้องที่ประจำปีงบประมาณ 2561  </t>
  </si>
  <si>
    <t xml:space="preserve">รายละเอียดลูกหนี้ภาษีโรงเรือนและที่ดินประจำปีงบประมาณ 2561  </t>
  </si>
  <si>
    <t xml:space="preserve">รายละเอียดลูกหนี้ภาษีป้ายประจำปีงบประมาณ 2561  </t>
  </si>
  <si>
    <t>รายละเอียดรายการทรัพย์สิน ประกอบงบทรัพย์สิน (หมายเหตุ 2)</t>
  </si>
  <si>
    <t>ลำดับ</t>
  </si>
  <si>
    <t>รหัสทรัพย์สิน</t>
  </si>
  <si>
    <t>ชื่อทรัพย์สิน</t>
  </si>
  <si>
    <t>รายละเอียดทรัพย์สิน</t>
  </si>
  <si>
    <t>วิธีการได้มา</t>
  </si>
  <si>
    <t>งานที่รับผิดชอบ</t>
  </si>
  <si>
    <t>ชนิดทรัพย์สิน</t>
  </si>
  <si>
    <t>รวมครุภัณฑ์สำนักงาน</t>
  </si>
  <si>
    <t>รวมครุภัณฑ์งานบ้านงานครัว</t>
  </si>
  <si>
    <t>สังหาริมทรัพย์</t>
  </si>
  <si>
    <t>000-00-0000</t>
  </si>
  <si>
    <t>โต๊ะ</t>
  </si>
  <si>
    <t>โต๊ะทำงาน</t>
  </si>
  <si>
    <t>บริหารทั่วไป</t>
  </si>
  <si>
    <t>ซื้อ</t>
  </si>
  <si>
    <t>ว/ด/ป ที่ได้มา</t>
  </si>
  <si>
    <r>
      <t>หัก</t>
    </r>
    <r>
      <rPr>
        <b/>
        <sz val="16"/>
        <rFont val="Angsana New"/>
        <family val="1"/>
      </rPr>
      <t xml:space="preserve">    </t>
    </r>
    <r>
      <rPr>
        <sz val="16"/>
        <rFont val="Angsana New"/>
        <family val="1"/>
      </rPr>
      <t xml:space="preserve">25% ของรายรับจริงสูงกว่ารายจ่ายจริง </t>
    </r>
  </si>
  <si>
    <t>รายจ่ายเพื่อให้ได้มาซึ่งบริการ</t>
  </si>
  <si>
    <t>ค่าก่อสร้างสิ่งสาธารณูปโภค</t>
  </si>
  <si>
    <t>งบประมาณ</t>
  </si>
  <si>
    <t>อุดหนุนเฉพาะกิจ</t>
  </si>
  <si>
    <t>รายละเอียดประกอบงบแสดงผลการดำเนินงานจ่ายจากเงินรายรับ</t>
  </si>
  <si>
    <t>เงินฝากเงินทุนส่งเสริมกิจการเทศบาล</t>
  </si>
  <si>
    <t>เงินรายได้</t>
  </si>
  <si>
    <t>ก. อสังหาริมทรัพย์</t>
  </si>
  <si>
    <t>ข. สังหาริมทรัพย์</t>
  </si>
  <si>
    <t xml:space="preserve">    ครุภัณฑ์สำนักงาน</t>
  </si>
  <si>
    <t xml:space="preserve">    ครุภัณฑ์คอมพิวเตอร์</t>
  </si>
  <si>
    <t xml:space="preserve">    ครุภัณฑ์ยานพาหนะและขนส่ง</t>
  </si>
  <si>
    <t xml:space="preserve">    ครุภัณฑ์การเกษตร</t>
  </si>
  <si>
    <t xml:space="preserve">    ครุภัณฑ์โฆษณาและเผยแพร่</t>
  </si>
  <si>
    <t xml:space="preserve">    ครุภัณฑ์สำรวจ</t>
  </si>
  <si>
    <t xml:space="preserve">    ครุภัณฑ์การกีฬา</t>
  </si>
  <si>
    <t>เงินรับฝากค่าใช้จ่ายในการจัดเก็บภาษีบำรุงท้องที่ 5%</t>
  </si>
  <si>
    <t>เงินรับฝากภาษีหัก ณ ที่จ่าย</t>
  </si>
  <si>
    <t>เงินรับฝากประกันสัญญา</t>
  </si>
  <si>
    <t>เงินรอคืนจังหวัด</t>
  </si>
  <si>
    <t>เคหะและชุมชน</t>
  </si>
  <si>
    <t>ไฟฟ้าถนน</t>
  </si>
  <si>
    <t>ครุภัณฑ์</t>
  </si>
  <si>
    <t>ที่ดินและสิ่งก่อสร้าง</t>
  </si>
  <si>
    <t>บริหารงานคลัง</t>
  </si>
  <si>
    <t>สาธารณสุข</t>
  </si>
  <si>
    <t>บริหารงานทั่วไป</t>
  </si>
  <si>
    <t>เงินอุดหนุนฯ</t>
  </si>
  <si>
    <t>หมายเหตุ 4  เงินฝากกองทุน</t>
  </si>
  <si>
    <t>หมายเหตุ 9  เงินสะสม</t>
  </si>
  <si>
    <t>เงินสะสม  1  ตุลาคม 2560</t>
  </si>
  <si>
    <t>เงินสะสม  ณ  30  กันยายน  2561</t>
  </si>
  <si>
    <t>เงินสะสม  ณ  30  กันยายน 2561 ประกอบด้วย</t>
  </si>
  <si>
    <t>เครื่องเสียงเพาเวอร์มิกส์</t>
  </si>
  <si>
    <t>ลำโพง</t>
  </si>
  <si>
    <t>ไมโครโฟน</t>
  </si>
  <si>
    <t>โต๊ะคอมพิวเตอร์</t>
  </si>
  <si>
    <t>โตะ ระดับ 3-6</t>
  </si>
  <si>
    <t>เก้าอี้ทำงาน</t>
  </si>
  <si>
    <t>เก้าอี้คอมพิวเตอร์</t>
  </si>
  <si>
    <t>เก้าอี้ ระดับ 3-6</t>
  </si>
  <si>
    <t>ตู้เหล็กเก็บเอกสาร</t>
  </si>
  <si>
    <t>ถังเก็บน้ำใช้</t>
  </si>
  <si>
    <t>เทศบาลตำบลตำบลบางเก่า   อำเภอชะอำ   จังหวัดเพชรุบรี</t>
  </si>
  <si>
    <t>ณ  วันที่  30  กันยายน  2561</t>
  </si>
  <si>
    <t>ลูกหนี้ภาษี</t>
  </si>
  <si>
    <t>เจ้าหนี้อื่น</t>
  </si>
  <si>
    <t>(นางระพี   ม่วงมงคล)</t>
  </si>
  <si>
    <t>(นางสาววาสนา  เกิดสว่าง)</t>
  </si>
  <si>
    <t>(นางแสงอรุณ  สมุทรภักดี)</t>
  </si>
  <si>
    <t xml:space="preserve">  นายกเทศมนตรีตำบลบางเก่า</t>
  </si>
  <si>
    <t xml:space="preserve">     ผู้อำนวยการกองคลัง</t>
  </si>
  <si>
    <t xml:space="preserve">                                 ปลัดเทศบาลตำบลบางเก่า</t>
  </si>
  <si>
    <t>เทศบาลตำบลบางเก่า</t>
  </si>
  <si>
    <t>สำหรับปี  สิ้นสุดวันที่  30  กันยายน  2560</t>
  </si>
  <si>
    <t xml:space="preserve">สำนักงานเทศบาลตำบลบางเก่า   ตั้งอยู่   หมู่  4  ตำบลบางเก่า  อำเภอชะอำ  </t>
  </si>
  <si>
    <t>หมายเหตุ  1  สรุปนโยบายการบัญชีที่สำคัญ</t>
  </si>
  <si>
    <t xml:space="preserve">ตามประกาศกระทรวงมหาดไทย  เรื่อง  หลักเกณฑ์และวิธีปฏิบัติการบันทึกบัญชี  การจัดทำทะเบียน </t>
  </si>
  <si>
    <t>จังหวัดเพชรบุรี  เป็นเทศบาลขนาดกลาง  พื้นที่  24.05 ตารางกิโลเมตร  จำนวนประชากร  3,723 คน</t>
  </si>
  <si>
    <t>มีรายได้ไม่รวมเงินอุดหนุนระบุวัตถุประสงค์และเงินอุดหนุนเฉพาะกิจ ปีงบประมาณ 2561</t>
  </si>
  <si>
    <t>จำนวน   29,726,303.85   บาท</t>
  </si>
  <si>
    <t>และรายงานการเงินขององค์กรปกครองส่วนท้องถิ่น  เมื่อวันที่  20  มีนาคม  2558  และที่แก้ไขเพิ่มเติม</t>
  </si>
  <si>
    <t>(ฉบับที่ 2)  ลงวันที่   21   มีนาคม  2561  และหนังสือสั่งการที่เกี่ยวข้อง</t>
  </si>
  <si>
    <t>1.2  ทรัพย์สินตามงบทรัพย์สิน</t>
  </si>
  <si>
    <t xml:space="preserve">      ประกอบด้วยอสังหาริมทรัพย์และสังหาริมทรัพย์ แสดงในราคาทุน ณ วันที่ได้มาโดย</t>
  </si>
  <si>
    <t>ไม่มีการคำนวณค่าเสื่อมราคา</t>
  </si>
  <si>
    <t>1.3  ลูกหนี้ค่าภาษี</t>
  </si>
  <si>
    <t xml:space="preserve">      ลูกหนี้ค่าภาษีบำรุงท้องที่ แสดงมูลค่า  จำนวน  95 %  ของจำนวนเงินที่เรียกเก็บ</t>
  </si>
  <si>
    <t>ส่วนอีก  5  %  บันทึกเป็นเงินรับฝากเมื่อได้รับชำระแล้ว</t>
  </si>
  <si>
    <t xml:space="preserve">    ศูนย์พัฒนาเด็กเล็ก</t>
  </si>
  <si>
    <t xml:space="preserve">    โรงจอดรถ</t>
  </si>
  <si>
    <t xml:space="preserve">    สำนักงานกลุ่มออมทรัพย์ หมู่  9</t>
  </si>
  <si>
    <t xml:space="preserve">    ห้องสมุดประชาชน</t>
  </si>
  <si>
    <t xml:space="preserve">    ศาลากลางหมู่บ้าน</t>
  </si>
  <si>
    <t xml:space="preserve">    หอกระจายข่าว</t>
  </si>
  <si>
    <t xml:space="preserve">    ป้ายคำขวัญ</t>
  </si>
  <si>
    <t xml:space="preserve">    ถังเก็บน้ำฝน</t>
  </si>
  <si>
    <t xml:space="preserve">    ครุภัณฑ์คมนาคม</t>
  </si>
  <si>
    <t xml:space="preserve">    ครุภัณฑ์การศึกษา</t>
  </si>
  <si>
    <t xml:space="preserve">    ครุภัณฑ์วิทยาศาสตร์และการแพทย์</t>
  </si>
  <si>
    <t xml:space="preserve">    ครุภัณฑ์เครื่องดับเพลิง</t>
  </si>
  <si>
    <t>เงินฝากกระทรวงการคลัง</t>
  </si>
  <si>
    <t>เงินฝากธนาคาร กรุงไทย  ประเภทกระแสรายวัน  เลขที่ 717-6-01625-9</t>
  </si>
  <si>
    <t>เงินฝากธนาคาร เพื่อการเกษตรฯ ประเภทฝากประจำ เลขที่  104-4-10934-1</t>
  </si>
  <si>
    <t>เงินฝากธนาคาร เพื่อการเกษตรฯ ประเภทออมทรัพย์ เลขที่ 104-2-15588-7</t>
  </si>
  <si>
    <t>เงินฝากธนาคาร เพื่อการเกษตรฯ ประเภทกระแสรายวัน เลขที่ 104-5-00001-1</t>
  </si>
  <si>
    <t>เงินค่าขายแบบ</t>
  </si>
  <si>
    <t>หมายเหตุ 5  เงินฝากกองทุน</t>
  </si>
  <si>
    <t>และจะเบิกจ่ายในปีงบประมาณต่อไป  ตามรายละเอียดแนบท้าย</t>
  </si>
  <si>
    <t>เก้าอี้ทำงานหลังสูง</t>
  </si>
  <si>
    <t>เก้าอื้สำหรับผู้รับบริการ 4 ที่นั่ง พร้อมที่วางของ</t>
  </si>
  <si>
    <t>เก้าอี้ประชุมสภา</t>
  </si>
  <si>
    <t>ชุดรับแขก</t>
  </si>
  <si>
    <t>ตู้เหล็ก 2 บาน</t>
  </si>
  <si>
    <t>โต๊ะทำงานพร้อมเก้าอื้</t>
  </si>
  <si>
    <t>โต๊ะทำงานเหล็กมีกระจก ขนาด 5 ฟุต</t>
  </si>
  <si>
    <t>โต๊ะประชุมชุดเล็ก ขนาด 6 ที่นั่ง</t>
  </si>
  <si>
    <t>โต๊ะประชุมสภาชุดใหญ่</t>
  </si>
  <si>
    <t>เครื่องทำน้ำเย็น</t>
  </si>
  <si>
    <t>ตู้เย็น ขนาด 7 คิวบิกฟุต</t>
  </si>
  <si>
    <t>ครุภัณฑ์เครื่องคอมพิวเตอร์</t>
  </si>
  <si>
    <t>เครื่องพิมพ์ชนิดเลเซอร์/ชนิด LED สี แบบ Network</t>
  </si>
  <si>
    <t>ครุภัณฑ์งานบ้านงานครัว</t>
  </si>
  <si>
    <t>เครื่องสำรองไฟ ขนาด 1 KVA</t>
  </si>
  <si>
    <t>บริหารทั่วไปเกี่ยวกับสาธารณสุข</t>
  </si>
  <si>
    <t>เครื่องถ่ายเอกสาร  จำนวน  1  เครื่อง</t>
  </si>
  <si>
    <t xml:space="preserve">ก่อสร้างถนน คสล. หมู่ 9 บ้านโตนดหลวง </t>
  </si>
  <si>
    <t>ขยายไฟฟ้าภายในสำนักงานเทศบาลตำบลบางเก่า</t>
  </si>
  <si>
    <t xml:space="preserve">ก่อสร้างถนน คสล. หมู่ 7 บ้านบางเกตุ </t>
  </si>
  <si>
    <t xml:space="preserve">ก่อสร้างถนน คสล. หมู่ 8 บ้านม่วง </t>
  </si>
  <si>
    <t>บริหารทั่วไปเกี่ยวกับเคหะและชุมชน</t>
  </si>
  <si>
    <t>รายจ่ายเกี่ยวเนื่องกับการปฏิบัติราชการที่ไม่เข้าลักษณะรายจ่ายหมวดอื่น</t>
  </si>
  <si>
    <t>ศึกษาไม่กำหนดระดับ</t>
  </si>
  <si>
    <t>ก่อสร้างปรับปรุงผิวจราจรแบบแอสฟัลท์ติก หมู่ 7 บ้านบางเกตุ (สายโรงแรมยูเรเซีย)</t>
  </si>
  <si>
    <t>ก่อสร้างปรับปรุงผิวจราจรแบบแอสฟัลท์ติก หมู่ 7 บ้านบางเกตุ (สายศาลากลางบ้าน)</t>
  </si>
  <si>
    <t>ก่อสร้างรั้วกำแพงพร้อมป้ายชื่อสำนักงานเทศบาล</t>
  </si>
  <si>
    <t xml:space="preserve">ก่อสร้างถนนคสล.พร้อมฝังท่อระบายน้ำ </t>
  </si>
  <si>
    <t>ก่อสร้างโรงจอดรถพร้อมห้องเก็บอุปกรณ์</t>
  </si>
  <si>
    <t>ก่อสร้างลานคอนกรีตคสล.บริเวณสำนักงานเทศบาล</t>
  </si>
  <si>
    <t>โครงการขยายเขตระบบปรา</t>
  </si>
  <si>
    <t>ก่อสร้างอาคารสำนักงานเทศบาลตำบลบางเก่า</t>
  </si>
  <si>
    <t>รายจ่ายค้างจ่ายเหลือจ่าย</t>
  </si>
  <si>
    <t>รับคืนเงินค่าการศึกษาบุตร</t>
  </si>
  <si>
    <t>ปรับปรุงลูกหนี้ภาษีบำรุงท้องที่</t>
  </si>
  <si>
    <t>2. ลูกหนี้ภาษี</t>
  </si>
  <si>
    <t>1. เงินฝากกองทุนส่งเสริมกิจการเทศบาล(ก.ส.ท.)</t>
  </si>
  <si>
    <t>3. เงินสะสมที่สามารถนำไปใช้ได้</t>
  </si>
  <si>
    <t>รับคืนเงินโครงการฝังท่อระบายน้ำ หมู่ 9</t>
  </si>
  <si>
    <t>รับคืนเงินค่าพวงมาลา</t>
  </si>
  <si>
    <t>รับคืนเงินรายรับปี 60</t>
  </si>
  <si>
    <t>หมายเหตุ 8  เงินรับฝาก</t>
  </si>
  <si>
    <t>.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....................................................................................................................0</t>
  </si>
  <si>
    <t>หมายเหตุ  6  ลูกหนี้ค่าภาษี</t>
  </si>
  <si>
    <t>ลูกหนี้ค่าขยะมูลฝอย</t>
  </si>
  <si>
    <t>สำหรับปี  สิ้นสุดวันที่  30  กันยายน  2561</t>
  </si>
  <si>
    <t>หมายเหตุ 7  รายจ่ายค้างจ่าย</t>
  </si>
  <si>
    <t>เงินรับฝากอื่นๆ ค่ารักษาพยาบาล(สปสช.)</t>
  </si>
  <si>
    <t>เงินรับฝากอื่นๆ ค่าตอบแทนนายช่างนายตรวจ</t>
  </si>
  <si>
    <t xml:space="preserve">     -เบี้ยยังชีพผู้สูงอายุ</t>
  </si>
  <si>
    <t xml:space="preserve">     -เบี้ยยังชีพผู้พิการ</t>
  </si>
  <si>
    <t xml:space="preserve">     -ค่าตอบแทนผู้ดูแลเด็ก (ศพด.) ปีงบประมาณ 2558</t>
  </si>
  <si>
    <t xml:space="preserve">     -เงินประกันสังคมผู้ดูแลเด็ก (ศพด.) ปีงบประมาณ 2558</t>
  </si>
  <si>
    <t xml:space="preserve">    -โครงการป้องกันและแก้ไขปัญหายาเสพติด</t>
  </si>
  <si>
    <t>การเกษตร</t>
  </si>
  <si>
    <t>รวมรายจ่ายจากเงินสะสม</t>
  </si>
  <si>
    <t>หมายเหตุ   แหล่งเงินให้ระบุเงินงบประมาณหรือเงินอุดหนุนระบุวัตถุประสงค์ / เฉพาะกิจ</t>
  </si>
  <si>
    <t xml:space="preserve"> </t>
  </si>
  <si>
    <t xml:space="preserve">           (นางระพี   ม่วงมงคล)                                          ( นางสาววาสนา  เกิดสว่าง )                                (นางแสงอรุณ  สมุทรภักดี )</t>
  </si>
  <si>
    <t xml:space="preserve">            ผู้อำนวยการกองคลัง                                               ปลัดเทศบาลตำบลบางเก่า                              นายกเทศมนตรีตำบลบางเก่า</t>
  </si>
  <si>
    <t>(นางระพี   ม่วงมงคล)                                              ( นางสาววาสนา  เกิดสว่าง )                                   (นางแสงอรุณ  สมุทรภักดี )</t>
  </si>
  <si>
    <t>ผู้อำนวยการกองคลัง                                                 ปลัดเทศบาลตำบลบางเก่า                                  นายกเทศมนตรีตำบลบางเก่า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</si>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</sst>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."/>
    <numFmt numFmtId="188" formatCode="[$-1041E]#,##0.00;\(#,##0.00\);&quot;-&quot;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10"/>
      <name val="Angsana New"/>
      <family val="1"/>
    </font>
    <font>
      <b/>
      <sz val="18"/>
      <color indexed="8"/>
      <name val="Angsana New"/>
      <family val="1"/>
    </font>
    <font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u val="single"/>
      <sz val="15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8"/>
      <name val="Angsana New"/>
      <family val="1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000000"/>
      <name val="Angsana New"/>
      <family val="1"/>
    </font>
    <font>
      <b/>
      <u val="single"/>
      <sz val="16"/>
      <color theme="1"/>
      <name val="Angsana New"/>
      <family val="1"/>
    </font>
    <font>
      <sz val="13"/>
      <color theme="1"/>
      <name val="Angsana New"/>
      <family val="1"/>
    </font>
    <font>
      <sz val="10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u val="single"/>
      <sz val="15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/>
      <top/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medium"/>
      <right style="thin"/>
      <top/>
      <bottom/>
    </border>
    <border>
      <left style="thin"/>
      <right/>
      <top style="thick"/>
      <bottom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95">
    <xf numFmtId="0" fontId="0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3" fontId="68" fillId="0" borderId="0" xfId="42" applyFont="1" applyBorder="1" applyAlignment="1">
      <alignment vertical="center"/>
    </xf>
    <xf numFmtId="43" fontId="65" fillId="0" borderId="0" xfId="42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Border="1" applyAlignment="1">
      <alignment vertical="center"/>
    </xf>
    <xf numFmtId="0" fontId="65" fillId="0" borderId="0" xfId="0" applyFont="1" applyBorder="1" applyAlignment="1">
      <alignment/>
    </xf>
    <xf numFmtId="0" fontId="66" fillId="0" borderId="0" xfId="0" applyFont="1" applyFill="1" applyBorder="1" applyAlignment="1" applyProtection="1">
      <alignment horizontal="center" vertical="center"/>
      <protection/>
    </xf>
    <xf numFmtId="43" fontId="3" fillId="0" borderId="0" xfId="42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43" fontId="2" fillId="0" borderId="0" xfId="42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42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43" fontId="64" fillId="0" borderId="0" xfId="42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3" fontId="5" fillId="0" borderId="12" xfId="42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/>
    </xf>
    <xf numFmtId="43" fontId="64" fillId="0" borderId="12" xfId="42" applyFont="1" applyFill="1" applyBorder="1" applyAlignment="1">
      <alignment vertical="center"/>
    </xf>
    <xf numFmtId="43" fontId="4" fillId="0" borderId="12" xfId="42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43" fontId="4" fillId="0" borderId="12" xfId="42" applyFont="1" applyFill="1" applyBorder="1" applyAlignment="1">
      <alignment horizontal="left" vertical="center"/>
    </xf>
    <xf numFmtId="43" fontId="71" fillId="0" borderId="12" xfId="42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43" fontId="71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71" fillId="0" borderId="14" xfId="42" applyFont="1" applyFill="1" applyBorder="1" applyAlignment="1">
      <alignment vertical="center"/>
    </xf>
    <xf numFmtId="43" fontId="5" fillId="0" borderId="14" xfId="42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43" fontId="71" fillId="0" borderId="0" xfId="0" applyNumberFormat="1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3" fontId="6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43" fontId="64" fillId="0" borderId="0" xfId="42" applyFont="1" applyAlignment="1">
      <alignment/>
    </xf>
    <xf numFmtId="0" fontId="71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43" fontId="64" fillId="0" borderId="15" xfId="42" applyFont="1" applyBorder="1" applyAlignment="1">
      <alignment/>
    </xf>
    <xf numFmtId="43" fontId="64" fillId="0" borderId="0" xfId="42" applyFont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71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vertical="top"/>
    </xf>
    <xf numFmtId="0" fontId="64" fillId="0" borderId="10" xfId="0" applyFont="1" applyBorder="1" applyAlignment="1">
      <alignment wrapText="1"/>
    </xf>
    <xf numFmtId="0" fontId="64" fillId="0" borderId="11" xfId="0" applyFont="1" applyBorder="1" applyAlignment="1">
      <alignment/>
    </xf>
    <xf numFmtId="43" fontId="64" fillId="0" borderId="11" xfId="42" applyFont="1" applyBorder="1" applyAlignment="1">
      <alignment/>
    </xf>
    <xf numFmtId="0" fontId="64" fillId="0" borderId="12" xfId="0" applyFont="1" applyBorder="1" applyAlignment="1">
      <alignment/>
    </xf>
    <xf numFmtId="43" fontId="64" fillId="0" borderId="12" xfId="42" applyFont="1" applyBorder="1" applyAlignment="1">
      <alignment/>
    </xf>
    <xf numFmtId="41" fontId="71" fillId="0" borderId="10" xfId="0" applyNumberFormat="1" applyFont="1" applyBorder="1" applyAlignment="1">
      <alignment/>
    </xf>
    <xf numFmtId="43" fontId="71" fillId="0" borderId="10" xfId="42" applyFont="1" applyBorder="1" applyAlignment="1">
      <alignment/>
    </xf>
    <xf numFmtId="41" fontId="71" fillId="0" borderId="14" xfId="0" applyNumberFormat="1" applyFont="1" applyBorder="1" applyAlignment="1">
      <alignment/>
    </xf>
    <xf numFmtId="43" fontId="71" fillId="0" borderId="14" xfId="42" applyFont="1" applyBorder="1" applyAlignment="1">
      <alignment/>
    </xf>
    <xf numFmtId="49" fontId="71" fillId="0" borderId="1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/>
    </xf>
    <xf numFmtId="49" fontId="71" fillId="0" borderId="10" xfId="0" applyNumberFormat="1" applyFont="1" applyBorder="1" applyAlignment="1">
      <alignment horizontal="left"/>
    </xf>
    <xf numFmtId="49" fontId="71" fillId="0" borderId="0" xfId="0" applyNumberFormat="1" applyFont="1" applyBorder="1" applyAlignment="1">
      <alignment horizontal="center"/>
    </xf>
    <xf numFmtId="43" fontId="64" fillId="0" borderId="0" xfId="42" applyFont="1" applyBorder="1" applyAlignment="1">
      <alignment horizontal="center"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3" fillId="0" borderId="11" xfId="0" applyNumberFormat="1" applyFont="1" applyFill="1" applyBorder="1" applyAlignment="1">
      <alignment vertical="top" wrapText="1" readingOrder="1"/>
    </xf>
    <xf numFmtId="43" fontId="70" fillId="0" borderId="11" xfId="42" applyFont="1" applyBorder="1" applyAlignment="1">
      <alignment/>
    </xf>
    <xf numFmtId="0" fontId="70" fillId="0" borderId="12" xfId="0" applyFont="1" applyBorder="1" applyAlignment="1">
      <alignment/>
    </xf>
    <xf numFmtId="0" fontId="73" fillId="0" borderId="12" xfId="0" applyNumberFormat="1" applyFont="1" applyFill="1" applyBorder="1" applyAlignment="1">
      <alignment vertical="top" wrapText="1" readingOrder="1"/>
    </xf>
    <xf numFmtId="43" fontId="70" fillId="0" borderId="12" xfId="42" applyFont="1" applyBorder="1" applyAlignment="1">
      <alignment/>
    </xf>
    <xf numFmtId="0" fontId="70" fillId="0" borderId="13" xfId="0" applyFont="1" applyBorder="1" applyAlignment="1">
      <alignment/>
    </xf>
    <xf numFmtId="0" fontId="73" fillId="0" borderId="13" xfId="0" applyNumberFormat="1" applyFont="1" applyFill="1" applyBorder="1" applyAlignment="1">
      <alignment vertical="top" wrapText="1" readingOrder="1"/>
    </xf>
    <xf numFmtId="43" fontId="70" fillId="0" borderId="13" xfId="42" applyFont="1" applyBorder="1" applyAlignment="1">
      <alignment/>
    </xf>
    <xf numFmtId="43" fontId="70" fillId="0" borderId="14" xfId="42" applyFont="1" applyBorder="1" applyAlignment="1">
      <alignment/>
    </xf>
    <xf numFmtId="0" fontId="64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43" fontId="5" fillId="0" borderId="16" xfId="42" applyFont="1" applyBorder="1" applyAlignment="1">
      <alignment vertical="center"/>
    </xf>
    <xf numFmtId="43" fontId="5" fillId="0" borderId="17" xfId="42" applyFont="1" applyBorder="1" applyAlignment="1">
      <alignment vertical="center"/>
    </xf>
    <xf numFmtId="43" fontId="5" fillId="0" borderId="18" xfId="42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3" fontId="5" fillId="0" borderId="19" xfId="42" applyFont="1" applyBorder="1" applyAlignment="1">
      <alignment horizontal="center" vertical="center"/>
    </xf>
    <xf numFmtId="43" fontId="5" fillId="0" borderId="0" xfId="42" applyFont="1" applyBorder="1" applyAlignment="1">
      <alignment vertical="center"/>
    </xf>
    <xf numFmtId="43" fontId="5" fillId="0" borderId="20" xfId="4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5" fillId="0" borderId="19" xfId="42" applyFont="1" applyBorder="1" applyAlignment="1">
      <alignment horizontal="right" vertical="center"/>
    </xf>
    <xf numFmtId="43" fontId="5" fillId="0" borderId="0" xfId="42" applyFont="1" applyBorder="1" applyAlignment="1">
      <alignment horizontal="right" vertical="center"/>
    </xf>
    <xf numFmtId="43" fontId="5" fillId="0" borderId="21" xfId="42" applyFont="1" applyBorder="1" applyAlignment="1">
      <alignment horizontal="center" vertical="center"/>
    </xf>
    <xf numFmtId="43" fontId="5" fillId="0" borderId="19" xfId="4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20" xfId="42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3" fontId="5" fillId="0" borderId="21" xfId="42" applyFont="1" applyBorder="1" applyAlignment="1">
      <alignment vertical="center"/>
    </xf>
    <xf numFmtId="43" fontId="5" fillId="0" borderId="22" xfId="42" applyFont="1" applyBorder="1" applyAlignment="1">
      <alignment vertical="center"/>
    </xf>
    <xf numFmtId="43" fontId="5" fillId="0" borderId="24" xfId="42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3" fontId="5" fillId="0" borderId="15" xfId="42" applyFont="1" applyBorder="1" applyAlignment="1">
      <alignment horizontal="center" vertical="center"/>
    </xf>
    <xf numFmtId="43" fontId="64" fillId="0" borderId="0" xfId="42" applyFont="1" applyAlignment="1">
      <alignment horizontal="center"/>
    </xf>
    <xf numFmtId="0" fontId="74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43" fontId="70" fillId="0" borderId="11" xfId="61" applyFont="1" applyBorder="1" applyAlignment="1">
      <alignment/>
    </xf>
    <xf numFmtId="0" fontId="72" fillId="0" borderId="0" xfId="0" applyFont="1" applyAlignment="1">
      <alignment horizontal="center"/>
    </xf>
    <xf numFmtId="0" fontId="76" fillId="0" borderId="12" xfId="0" applyFont="1" applyBorder="1" applyAlignment="1">
      <alignment/>
    </xf>
    <xf numFmtId="0" fontId="8" fillId="0" borderId="12" xfId="0" applyFont="1" applyBorder="1" applyAlignment="1">
      <alignment/>
    </xf>
    <xf numFmtId="43" fontId="77" fillId="0" borderId="12" xfId="42" applyFont="1" applyBorder="1" applyAlignment="1">
      <alignment/>
    </xf>
    <xf numFmtId="0" fontId="76" fillId="0" borderId="13" xfId="0" applyFont="1" applyBorder="1" applyAlignment="1">
      <alignment/>
    </xf>
    <xf numFmtId="0" fontId="8" fillId="0" borderId="13" xfId="0" applyFont="1" applyBorder="1" applyAlignment="1">
      <alignment/>
    </xf>
    <xf numFmtId="43" fontId="77" fillId="0" borderId="13" xfId="42" applyFont="1" applyBorder="1" applyAlignment="1">
      <alignment/>
    </xf>
    <xf numFmtId="43" fontId="77" fillId="0" borderId="14" xfId="0" applyNumberFormat="1" applyFont="1" applyBorder="1" applyAlignment="1">
      <alignment/>
    </xf>
    <xf numFmtId="43" fontId="64" fillId="0" borderId="0" xfId="0" applyNumberFormat="1" applyFont="1" applyAlignment="1">
      <alignment/>
    </xf>
    <xf numFmtId="0" fontId="71" fillId="0" borderId="11" xfId="0" applyFont="1" applyBorder="1" applyAlignment="1">
      <alignment horizontal="center" vertical="center"/>
    </xf>
    <xf numFmtId="43" fontId="64" fillId="0" borderId="13" xfId="42" applyFont="1" applyBorder="1" applyAlignment="1">
      <alignment/>
    </xf>
    <xf numFmtId="43" fontId="64" fillId="0" borderId="14" xfId="42" applyFont="1" applyBorder="1" applyAlignment="1">
      <alignment/>
    </xf>
    <xf numFmtId="0" fontId="71" fillId="0" borderId="18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/>
    </xf>
    <xf numFmtId="0" fontId="71" fillId="0" borderId="24" xfId="0" applyFont="1" applyBorder="1" applyAlignment="1">
      <alignment horizontal="center" vertical="center" wrapText="1"/>
    </xf>
    <xf numFmtId="43" fontId="71" fillId="0" borderId="12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/>
    </xf>
    <xf numFmtId="43" fontId="64" fillId="0" borderId="12" xfId="0" applyNumberFormat="1" applyFont="1" applyBorder="1" applyAlignment="1">
      <alignment/>
    </xf>
    <xf numFmtId="0" fontId="77" fillId="0" borderId="0" xfId="0" applyFont="1" applyAlignment="1">
      <alignment/>
    </xf>
    <xf numFmtId="0" fontId="78" fillId="0" borderId="24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7" fillId="0" borderId="12" xfId="0" applyFont="1" applyBorder="1" applyAlignment="1">
      <alignment/>
    </xf>
    <xf numFmtId="43" fontId="77" fillId="0" borderId="12" xfId="42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left" vertical="center"/>
    </xf>
    <xf numFmtId="43" fontId="77" fillId="0" borderId="18" xfId="42" applyFont="1" applyBorder="1" applyAlignment="1">
      <alignment vertical="center" wrapText="1"/>
    </xf>
    <xf numFmtId="43" fontId="77" fillId="0" borderId="18" xfId="42" applyFont="1" applyBorder="1" applyAlignment="1">
      <alignment vertical="center"/>
    </xf>
    <xf numFmtId="43" fontId="77" fillId="0" borderId="18" xfId="42" applyFont="1" applyBorder="1" applyAlignment="1">
      <alignment horizontal="center" vertical="center" wrapText="1"/>
    </xf>
    <xf numFmtId="43" fontId="77" fillId="0" borderId="11" xfId="42" applyFont="1" applyBorder="1" applyAlignment="1">
      <alignment horizontal="center" vertical="center"/>
    </xf>
    <xf numFmtId="43" fontId="77" fillId="0" borderId="12" xfId="42" applyFont="1" applyBorder="1" applyAlignment="1">
      <alignment/>
    </xf>
    <xf numFmtId="0" fontId="77" fillId="0" borderId="12" xfId="0" applyFont="1" applyBorder="1" applyAlignment="1">
      <alignment vertical="center"/>
    </xf>
    <xf numFmtId="0" fontId="77" fillId="0" borderId="11" xfId="0" applyFont="1" applyBorder="1" applyAlignment="1">
      <alignment/>
    </xf>
    <xf numFmtId="43" fontId="77" fillId="0" borderId="11" xfId="42" applyFont="1" applyBorder="1" applyAlignment="1">
      <alignment/>
    </xf>
    <xf numFmtId="0" fontId="78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/>
    </xf>
    <xf numFmtId="43" fontId="78" fillId="0" borderId="18" xfId="42" applyFont="1" applyBorder="1" applyAlignment="1">
      <alignment vertical="center"/>
    </xf>
    <xf numFmtId="43" fontId="78" fillId="0" borderId="11" xfId="42" applyFont="1" applyBorder="1" applyAlignment="1">
      <alignment horizontal="center" vertical="center"/>
    </xf>
    <xf numFmtId="43" fontId="78" fillId="0" borderId="18" xfId="42" applyFont="1" applyBorder="1" applyAlignment="1">
      <alignment horizontal="center" vertical="center"/>
    </xf>
    <xf numFmtId="43" fontId="78" fillId="0" borderId="18" xfId="42" applyFont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/>
    </xf>
    <xf numFmtId="43" fontId="77" fillId="0" borderId="20" xfId="42" applyFont="1" applyBorder="1" applyAlignment="1">
      <alignment vertical="center"/>
    </xf>
    <xf numFmtId="43" fontId="77" fillId="0" borderId="20" xfId="42" applyFont="1" applyBorder="1" applyAlignment="1">
      <alignment/>
    </xf>
    <xf numFmtId="43" fontId="78" fillId="0" borderId="12" xfId="42" applyFont="1" applyBorder="1" applyAlignment="1">
      <alignment horizontal="center" vertical="center"/>
    </xf>
    <xf numFmtId="43" fontId="78" fillId="0" borderId="20" xfId="42" applyFont="1" applyBorder="1" applyAlignment="1">
      <alignment horizontal="center" vertical="center" wrapText="1"/>
    </xf>
    <xf numFmtId="43" fontId="78" fillId="0" borderId="20" xfId="42" applyFont="1" applyBorder="1" applyAlignment="1">
      <alignment horizontal="center" vertical="center"/>
    </xf>
    <xf numFmtId="43" fontId="80" fillId="0" borderId="20" xfId="42" applyFont="1" applyBorder="1" applyAlignment="1">
      <alignment horizontal="center" vertical="center" wrapText="1"/>
    </xf>
    <xf numFmtId="43" fontId="81" fillId="0" borderId="12" xfId="42" applyFont="1" applyBorder="1" applyAlignment="1">
      <alignment/>
    </xf>
    <xf numFmtId="0" fontId="77" fillId="0" borderId="13" xfId="0" applyFont="1" applyBorder="1" applyAlignment="1">
      <alignment vertical="center"/>
    </xf>
    <xf numFmtId="43" fontId="77" fillId="0" borderId="13" xfId="42" applyFont="1" applyBorder="1" applyAlignment="1">
      <alignment vertical="center"/>
    </xf>
    <xf numFmtId="43" fontId="78" fillId="0" borderId="13" xfId="42" applyFont="1" applyBorder="1" applyAlignment="1">
      <alignment horizontal="center" vertical="center"/>
    </xf>
    <xf numFmtId="43" fontId="81" fillId="0" borderId="13" xfId="42" applyFont="1" applyBorder="1" applyAlignment="1">
      <alignment/>
    </xf>
    <xf numFmtId="43" fontId="78" fillId="0" borderId="25" xfId="42" applyFont="1" applyBorder="1" applyAlignment="1">
      <alignment vertical="center"/>
    </xf>
    <xf numFmtId="43" fontId="78" fillId="0" borderId="26" xfId="42" applyFont="1" applyBorder="1" applyAlignment="1">
      <alignment horizontal="center" vertical="center" wrapText="1"/>
    </xf>
    <xf numFmtId="43" fontId="80" fillId="0" borderId="26" xfId="42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/>
    </xf>
    <xf numFmtId="43" fontId="78" fillId="0" borderId="12" xfId="42" applyFont="1" applyBorder="1" applyAlignment="1">
      <alignment vertical="center"/>
    </xf>
    <xf numFmtId="43" fontId="78" fillId="0" borderId="12" xfId="42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43" fontId="78" fillId="0" borderId="25" xfId="0" applyNumberFormat="1" applyFont="1" applyBorder="1" applyAlignment="1">
      <alignment/>
    </xf>
    <xf numFmtId="43" fontId="64" fillId="0" borderId="25" xfId="42" applyFont="1" applyBorder="1" applyAlignment="1">
      <alignment/>
    </xf>
    <xf numFmtId="0" fontId="77" fillId="0" borderId="0" xfId="0" applyFont="1" applyAlignment="1">
      <alignment horizontal="center"/>
    </xf>
    <xf numFmtId="43" fontId="77" fillId="0" borderId="27" xfId="0" applyNumberFormat="1" applyFont="1" applyBorder="1" applyAlignment="1">
      <alignment/>
    </xf>
    <xf numFmtId="43" fontId="77" fillId="0" borderId="28" xfId="0" applyNumberFormat="1" applyFont="1" applyBorder="1" applyAlignment="1">
      <alignment/>
    </xf>
    <xf numFmtId="43" fontId="77" fillId="0" borderId="29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" fontId="10" fillId="0" borderId="30" xfId="0" applyNumberFormat="1" applyFont="1" applyBorder="1" applyAlignment="1">
      <alignment horizontal="right"/>
    </xf>
    <xf numFmtId="43" fontId="10" fillId="0" borderId="0" xfId="42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3" fontId="9" fillId="0" borderId="0" xfId="42" applyFont="1" applyBorder="1" applyAlignment="1">
      <alignment horizontal="right"/>
    </xf>
    <xf numFmtId="43" fontId="10" fillId="0" borderId="30" xfId="42" applyFont="1" applyBorder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43" fontId="10" fillId="0" borderId="0" xfId="42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/>
    </xf>
    <xf numFmtId="0" fontId="71" fillId="0" borderId="10" xfId="0" applyFont="1" applyBorder="1" applyAlignment="1">
      <alignment/>
    </xf>
    <xf numFmtId="14" fontId="64" fillId="0" borderId="10" xfId="0" applyNumberFormat="1" applyFont="1" applyBorder="1" applyAlignment="1">
      <alignment horizontal="center"/>
    </xf>
    <xf numFmtId="43" fontId="77" fillId="33" borderId="12" xfId="42" applyFont="1" applyFill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43" fontId="71" fillId="0" borderId="12" xfId="42" applyFont="1" applyBorder="1" applyAlignment="1">
      <alignment horizontal="center" vertical="center" wrapText="1"/>
    </xf>
    <xf numFmtId="43" fontId="71" fillId="0" borderId="12" xfId="42" applyFont="1" applyBorder="1" applyAlignment="1">
      <alignment horizontal="center" vertical="center"/>
    </xf>
    <xf numFmtId="43" fontId="64" fillId="0" borderId="12" xfId="42" applyFont="1" applyBorder="1" applyAlignment="1">
      <alignment horizontal="center" vertical="center"/>
    </xf>
    <xf numFmtId="43" fontId="64" fillId="33" borderId="11" xfId="42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71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43" fontId="71" fillId="33" borderId="12" xfId="42" applyFont="1" applyFill="1" applyBorder="1" applyAlignment="1">
      <alignment horizontal="center" vertical="center" wrapText="1"/>
    </xf>
    <xf numFmtId="43" fontId="71" fillId="33" borderId="12" xfId="42" applyFont="1" applyFill="1" applyBorder="1" applyAlignment="1">
      <alignment horizontal="center" vertical="center"/>
    </xf>
    <xf numFmtId="43" fontId="78" fillId="33" borderId="20" xfId="42" applyFont="1" applyFill="1" applyBorder="1" applyAlignment="1">
      <alignment horizontal="center" vertical="center" wrapText="1"/>
    </xf>
    <xf numFmtId="43" fontId="78" fillId="33" borderId="20" xfId="42" applyFont="1" applyFill="1" applyBorder="1" applyAlignment="1">
      <alignment horizontal="center" vertical="center"/>
    </xf>
    <xf numFmtId="43" fontId="66" fillId="0" borderId="0" xfId="42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3" fontId="66" fillId="0" borderId="31" xfId="42" applyFont="1" applyBorder="1" applyAlignment="1">
      <alignment vertical="center"/>
    </xf>
    <xf numFmtId="43" fontId="66" fillId="0" borderId="0" xfId="42" applyFont="1" applyBorder="1" applyAlignment="1">
      <alignment vertical="center"/>
    </xf>
    <xf numFmtId="43" fontId="2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 applyProtection="1">
      <alignment horizontal="center" vertical="center"/>
      <protection/>
    </xf>
    <xf numFmtId="43" fontId="3" fillId="0" borderId="30" xfId="42" applyFont="1" applyBorder="1" applyAlignment="1">
      <alignment vertical="center"/>
    </xf>
    <xf numFmtId="43" fontId="68" fillId="0" borderId="0" xfId="42" applyFont="1" applyFill="1" applyBorder="1" applyAlignment="1">
      <alignment horizontal="center" vertical="center"/>
    </xf>
    <xf numFmtId="43" fontId="3" fillId="0" borderId="15" xfId="42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4" fillId="0" borderId="32" xfId="0" applyFont="1" applyBorder="1" applyAlignment="1">
      <alignment/>
    </xf>
    <xf numFmtId="0" fontId="78" fillId="0" borderId="0" xfId="0" applyFont="1" applyAlignment="1">
      <alignment horizontal="center"/>
    </xf>
    <xf numFmtId="43" fontId="78" fillId="0" borderId="26" xfId="42" applyFont="1" applyFill="1" applyBorder="1" applyAlignment="1">
      <alignment horizontal="center" vertical="center" wrapText="1"/>
    </xf>
    <xf numFmtId="43" fontId="78" fillId="0" borderId="12" xfId="42" applyFont="1" applyFill="1" applyBorder="1" applyAlignment="1">
      <alignment horizontal="center" vertical="center"/>
    </xf>
    <xf numFmtId="43" fontId="71" fillId="0" borderId="15" xfId="42" applyFont="1" applyBorder="1" applyAlignment="1">
      <alignment/>
    </xf>
    <xf numFmtId="0" fontId="82" fillId="0" borderId="0" xfId="0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Border="1" applyAlignment="1">
      <alignment horizontal="center" vertical="center"/>
    </xf>
    <xf numFmtId="43" fontId="4" fillId="0" borderId="22" xfId="42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74" fillId="0" borderId="34" xfId="0" applyFont="1" applyFill="1" applyBorder="1" applyAlignment="1">
      <alignment horizontal="center" vertical="center"/>
    </xf>
    <xf numFmtId="0" fontId="71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left" vertical="center" indent="1"/>
    </xf>
    <xf numFmtId="0" fontId="64" fillId="0" borderId="35" xfId="0" applyFont="1" applyFill="1" applyBorder="1" applyAlignment="1">
      <alignment horizontal="left" indent="1"/>
    </xf>
    <xf numFmtId="0" fontId="64" fillId="0" borderId="36" xfId="0" applyFont="1" applyFill="1" applyBorder="1" applyAlignment="1">
      <alignment/>
    </xf>
    <xf numFmtId="43" fontId="64" fillId="0" borderId="14" xfId="42" applyFont="1" applyFill="1" applyBorder="1" applyAlignment="1">
      <alignment/>
    </xf>
    <xf numFmtId="0" fontId="64" fillId="0" borderId="0" xfId="0" applyFont="1" applyFill="1" applyAlignment="1">
      <alignment/>
    </xf>
    <xf numFmtId="188" fontId="10" fillId="0" borderId="12" xfId="0" applyNumberFormat="1" applyFont="1" applyFill="1" applyBorder="1" applyAlignment="1">
      <alignment vertical="center" wrapText="1" readingOrder="1"/>
    </xf>
    <xf numFmtId="188" fontId="10" fillId="0" borderId="13" xfId="0" applyNumberFormat="1" applyFont="1" applyFill="1" applyBorder="1" applyAlignment="1">
      <alignment vertical="center" wrapText="1" readingOrder="1"/>
    </xf>
    <xf numFmtId="188" fontId="10" fillId="0" borderId="32" xfId="0" applyNumberFormat="1" applyFont="1" applyFill="1" applyBorder="1" applyAlignment="1">
      <alignment vertical="center" wrapText="1" readingOrder="1"/>
    </xf>
    <xf numFmtId="0" fontId="71" fillId="0" borderId="18" xfId="0" applyFont="1" applyFill="1" applyBorder="1" applyAlignment="1">
      <alignment vertical="center"/>
    </xf>
    <xf numFmtId="0" fontId="64" fillId="0" borderId="37" xfId="0" applyFont="1" applyBorder="1" applyAlignment="1">
      <alignment vertical="top" wrapText="1"/>
    </xf>
    <xf numFmtId="43" fontId="65" fillId="0" borderId="0" xfId="0" applyNumberFormat="1" applyFont="1" applyFill="1" applyBorder="1" applyAlignment="1">
      <alignment vertical="center"/>
    </xf>
    <xf numFmtId="43" fontId="78" fillId="0" borderId="25" xfId="42" applyFont="1" applyBorder="1" applyAlignment="1">
      <alignment/>
    </xf>
    <xf numFmtId="43" fontId="78" fillId="0" borderId="29" xfId="0" applyNumberFormat="1" applyFont="1" applyBorder="1" applyAlignment="1">
      <alignment/>
    </xf>
    <xf numFmtId="43" fontId="78" fillId="0" borderId="38" xfId="42" applyFont="1" applyBorder="1" applyAlignment="1">
      <alignment horizontal="center" vertical="center" wrapText="1"/>
    </xf>
    <xf numFmtId="43" fontId="78" fillId="0" borderId="27" xfId="42" applyFont="1" applyBorder="1" applyAlignment="1">
      <alignment horizontal="center" vertical="center" wrapText="1"/>
    </xf>
    <xf numFmtId="43" fontId="78" fillId="0" borderId="27" xfId="42" applyFont="1" applyBorder="1" applyAlignment="1">
      <alignment horizontal="center" vertical="center"/>
    </xf>
    <xf numFmtId="43" fontId="77" fillId="0" borderId="19" xfId="42" applyFont="1" applyBorder="1" applyAlignment="1">
      <alignment/>
    </xf>
    <xf numFmtId="43" fontId="77" fillId="0" borderId="0" xfId="42" applyFont="1" applyBorder="1" applyAlignment="1">
      <alignment/>
    </xf>
    <xf numFmtId="43" fontId="77" fillId="0" borderId="19" xfId="42" applyFont="1" applyBorder="1" applyAlignment="1">
      <alignment vertical="center"/>
    </xf>
    <xf numFmtId="0" fontId="71" fillId="0" borderId="24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/>
    </xf>
    <xf numFmtId="43" fontId="64" fillId="0" borderId="12" xfId="42" applyFont="1" applyFill="1" applyBorder="1" applyAlignment="1">
      <alignment/>
    </xf>
    <xf numFmtId="0" fontId="30" fillId="0" borderId="0" xfId="0" applyFont="1" applyBorder="1" applyAlignment="1">
      <alignment horizontal="left" vertical="center" readingOrder="1"/>
    </xf>
    <xf numFmtId="43" fontId="10" fillId="0" borderId="0" xfId="42" applyFont="1" applyAlignment="1">
      <alignment/>
    </xf>
    <xf numFmtId="4" fontId="9" fillId="0" borderId="30" xfId="0" applyNumberFormat="1" applyFont="1" applyBorder="1" applyAlignment="1">
      <alignment horizontal="right"/>
    </xf>
    <xf numFmtId="43" fontId="9" fillId="0" borderId="30" xfId="42" applyFont="1" applyBorder="1" applyAlignment="1">
      <alignment horizontal="right"/>
    </xf>
    <xf numFmtId="0" fontId="1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3" fillId="0" borderId="0" xfId="0" applyFont="1" applyAlignment="1">
      <alignment/>
    </xf>
    <xf numFmtId="43" fontId="71" fillId="0" borderId="0" xfId="42" applyFont="1" applyBorder="1" applyAlignment="1">
      <alignment/>
    </xf>
    <xf numFmtId="0" fontId="71" fillId="0" borderId="2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43" fontId="70" fillId="0" borderId="10" xfId="42" applyFont="1" applyBorder="1" applyAlignment="1">
      <alignment horizontal="center"/>
    </xf>
    <xf numFmtId="43" fontId="70" fillId="0" borderId="10" xfId="42" applyFont="1" applyBorder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43" fontId="82" fillId="0" borderId="10" xfId="42" applyFont="1" applyBorder="1" applyAlignment="1">
      <alignment/>
    </xf>
    <xf numFmtId="43" fontId="83" fillId="0" borderId="39" xfId="42" applyFont="1" applyBorder="1" applyAlignment="1">
      <alignment/>
    </xf>
    <xf numFmtId="43" fontId="82" fillId="0" borderId="13" xfId="42" applyFont="1" applyBorder="1" applyAlignment="1">
      <alignment horizontal="center"/>
    </xf>
    <xf numFmtId="0" fontId="0" fillId="0" borderId="10" xfId="0" applyBorder="1" applyAlignment="1">
      <alignment/>
    </xf>
    <xf numFmtId="0" fontId="83" fillId="0" borderId="14" xfId="0" applyFont="1" applyBorder="1" applyAlignment="1">
      <alignment horizontal="center"/>
    </xf>
    <xf numFmtId="43" fontId="83" fillId="0" borderId="40" xfId="42" applyFont="1" applyBorder="1" applyAlignment="1">
      <alignment/>
    </xf>
    <xf numFmtId="0" fontId="82" fillId="0" borderId="24" xfId="0" applyFont="1" applyBorder="1" applyAlignment="1">
      <alignment horizontal="center"/>
    </xf>
    <xf numFmtId="0" fontId="83" fillId="0" borderId="0" xfId="0" applyFont="1" applyAlignment="1">
      <alignment/>
    </xf>
    <xf numFmtId="0" fontId="82" fillId="0" borderId="41" xfId="0" applyFont="1" applyBorder="1" applyAlignment="1">
      <alignment/>
    </xf>
    <xf numFmtId="43" fontId="82" fillId="0" borderId="11" xfId="42" applyFont="1" applyBorder="1" applyAlignment="1">
      <alignment/>
    </xf>
    <xf numFmtId="43" fontId="77" fillId="0" borderId="0" xfId="0" applyNumberFormat="1" applyFont="1" applyBorder="1" applyAlignment="1">
      <alignment/>
    </xf>
    <xf numFmtId="43" fontId="78" fillId="0" borderId="42" xfId="42" applyFont="1" applyBorder="1" applyAlignment="1">
      <alignment/>
    </xf>
    <xf numFmtId="43" fontId="78" fillId="0" borderId="26" xfId="42" applyFont="1" applyBorder="1" applyAlignment="1">
      <alignment/>
    </xf>
    <xf numFmtId="43" fontId="78" fillId="0" borderId="43" xfId="42" applyFont="1" applyBorder="1" applyAlignment="1">
      <alignment/>
    </xf>
    <xf numFmtId="0" fontId="71" fillId="0" borderId="0" xfId="0" applyFont="1" applyFill="1" applyAlignment="1">
      <alignment/>
    </xf>
    <xf numFmtId="43" fontId="64" fillId="0" borderId="18" xfId="42" applyFont="1" applyFill="1" applyBorder="1" applyAlignment="1">
      <alignment horizontal="left" vertical="center" wrapText="1"/>
    </xf>
    <xf numFmtId="43" fontId="64" fillId="0" borderId="18" xfId="42" applyFont="1" applyFill="1" applyBorder="1" applyAlignment="1">
      <alignment horizontal="left" vertical="center"/>
    </xf>
    <xf numFmtId="43" fontId="64" fillId="0" borderId="20" xfId="42" applyFont="1" applyFill="1" applyBorder="1" applyAlignment="1">
      <alignment horizontal="left" vertical="center" wrapText="1"/>
    </xf>
    <xf numFmtId="43" fontId="64" fillId="0" borderId="20" xfId="42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1" fillId="0" borderId="41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43" fontId="71" fillId="0" borderId="10" xfId="42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43" fontId="64" fillId="0" borderId="10" xfId="42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/>
    </xf>
    <xf numFmtId="49" fontId="71" fillId="0" borderId="10" xfId="42" applyNumberFormat="1" applyFont="1" applyBorder="1" applyAlignment="1">
      <alignment horizontal="center"/>
    </xf>
    <xf numFmtId="0" fontId="82" fillId="0" borderId="41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3" fillId="0" borderId="4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1" fillId="0" borderId="11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/>
    </xf>
    <xf numFmtId="43" fontId="64" fillId="0" borderId="0" xfId="42" applyFont="1" applyBorder="1" applyAlignment="1">
      <alignment vertical="center"/>
    </xf>
    <xf numFmtId="43" fontId="64" fillId="0" borderId="0" xfId="42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180975</xdr:rowOff>
    </xdr:from>
    <xdr:to>
      <xdr:col>4</xdr:col>
      <xdr:colOff>0</xdr:colOff>
      <xdr:row>5</xdr:row>
      <xdr:rowOff>0</xdr:rowOff>
    </xdr:to>
    <xdr:sp>
      <xdr:nvSpPr>
        <xdr:cNvPr id="1" name="Flowchart: Data 1"/>
        <xdr:cNvSpPr>
          <a:spLocks/>
        </xdr:cNvSpPr>
      </xdr:nvSpPr>
      <xdr:spPr>
        <a:xfrm>
          <a:off x="1333500" y="885825"/>
          <a:ext cx="3067050" cy="295275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6"/>
  <sheetViews>
    <sheetView view="pageBreakPreview" zoomScaleSheetLayoutView="100" zoomScalePageLayoutView="0" workbookViewId="0" topLeftCell="A1">
      <selection activeCell="G54" sqref="G54"/>
    </sheetView>
  </sheetViews>
  <sheetFormatPr defaultColWidth="9.140625" defaultRowHeight="15"/>
  <cols>
    <col min="1" max="2" width="4.57421875" style="1" customWidth="1"/>
    <col min="3" max="3" width="5.421875" style="1" customWidth="1"/>
    <col min="4" max="4" width="25.28125" style="1" customWidth="1"/>
    <col min="5" max="5" width="9.8515625" style="24" customWidth="1"/>
    <col min="6" max="6" width="5.28125" style="24" customWidth="1"/>
    <col min="7" max="7" width="15.28125" style="24" customWidth="1"/>
    <col min="8" max="8" width="5.00390625" style="24" customWidth="1"/>
    <col min="9" max="9" width="17.28125" style="25" customWidth="1"/>
    <col min="10" max="16384" width="9.00390625" style="1" customWidth="1"/>
  </cols>
  <sheetData>
    <row r="1" spans="1:9" ht="23.25">
      <c r="A1" s="344" t="s">
        <v>318</v>
      </c>
      <c r="B1" s="344"/>
      <c r="C1" s="344"/>
      <c r="D1" s="344"/>
      <c r="E1" s="344"/>
      <c r="F1" s="344"/>
      <c r="G1" s="344"/>
      <c r="H1" s="344"/>
      <c r="I1" s="344"/>
    </row>
    <row r="2" spans="1:9" ht="23.25">
      <c r="A2" s="345" t="s">
        <v>0</v>
      </c>
      <c r="B2" s="345"/>
      <c r="C2" s="345"/>
      <c r="D2" s="345"/>
      <c r="E2" s="345"/>
      <c r="F2" s="345"/>
      <c r="G2" s="345"/>
      <c r="H2" s="345"/>
      <c r="I2" s="345"/>
    </row>
    <row r="3" spans="1:9" ht="23.25">
      <c r="A3" s="345" t="s">
        <v>319</v>
      </c>
      <c r="B3" s="345"/>
      <c r="C3" s="345"/>
      <c r="D3" s="345"/>
      <c r="E3" s="345"/>
      <c r="F3" s="345"/>
      <c r="G3" s="345"/>
      <c r="H3" s="345"/>
      <c r="I3" s="345"/>
    </row>
    <row r="4" spans="1:9" ht="13.5" customHeight="1">
      <c r="A4" s="345"/>
      <c r="B4" s="345"/>
      <c r="C4" s="345"/>
      <c r="D4" s="345"/>
      <c r="E4" s="345"/>
      <c r="F4" s="345"/>
      <c r="G4" s="345"/>
      <c r="H4" s="345"/>
      <c r="I4" s="345"/>
    </row>
    <row r="5" spans="1:9" s="4" customFormat="1" ht="26.25">
      <c r="A5" s="19"/>
      <c r="B5" s="19"/>
      <c r="C5" s="19"/>
      <c r="D5" s="19"/>
      <c r="E5" s="3" t="s">
        <v>49</v>
      </c>
      <c r="F5" s="3"/>
      <c r="G5" s="255" t="s">
        <v>173</v>
      </c>
      <c r="H5" s="255"/>
      <c r="I5" s="19" t="s">
        <v>200</v>
      </c>
    </row>
    <row r="6" spans="1:9" s="4" customFormat="1" ht="27" thickBot="1">
      <c r="A6" s="5" t="s">
        <v>2</v>
      </c>
      <c r="B6" s="6"/>
      <c r="E6" s="3">
        <v>2</v>
      </c>
      <c r="F6" s="3"/>
      <c r="G6" s="256">
        <v>21096837.13</v>
      </c>
      <c r="H6" s="257"/>
      <c r="I6" s="256">
        <v>22600857.13</v>
      </c>
    </row>
    <row r="7" spans="1:9" s="4" customFormat="1" ht="27" thickTop="1">
      <c r="A7" s="5" t="s">
        <v>1</v>
      </c>
      <c r="B7" s="6"/>
      <c r="E7" s="3"/>
      <c r="F7" s="3"/>
      <c r="G7" s="3"/>
      <c r="H7" s="3"/>
      <c r="I7" s="8"/>
    </row>
    <row r="8" spans="1:9" s="4" customFormat="1" ht="24" customHeight="1">
      <c r="A8" s="6"/>
      <c r="B8" s="5" t="s">
        <v>50</v>
      </c>
      <c r="E8" s="3"/>
      <c r="F8" s="3"/>
      <c r="G8" s="3"/>
      <c r="H8" s="3"/>
      <c r="I8" s="8"/>
    </row>
    <row r="9" spans="3:9" s="4" customFormat="1" ht="24" customHeight="1">
      <c r="C9" s="9" t="s">
        <v>3</v>
      </c>
      <c r="E9" s="3">
        <v>3</v>
      </c>
      <c r="F9" s="3"/>
      <c r="G9" s="258">
        <v>77184969.48</v>
      </c>
      <c r="H9" s="10"/>
      <c r="I9" s="11">
        <v>75798270.6</v>
      </c>
    </row>
    <row r="10" spans="3:9" s="4" customFormat="1" ht="24" customHeight="1" hidden="1">
      <c r="C10" s="9" t="s">
        <v>3</v>
      </c>
      <c r="E10" s="3"/>
      <c r="F10" s="3"/>
      <c r="G10" s="258">
        <f>'หมายเหตุ 3,4,5'!D24</f>
        <v>0</v>
      </c>
      <c r="H10" s="10"/>
      <c r="I10" s="11">
        <f>'หมายเหตุ 3,4,5'!F24</f>
        <v>0</v>
      </c>
    </row>
    <row r="11" spans="3:9" s="4" customFormat="1" ht="24" customHeight="1">
      <c r="C11" s="9" t="s">
        <v>356</v>
      </c>
      <c r="E11" s="3">
        <v>4</v>
      </c>
      <c r="F11" s="3"/>
      <c r="G11" s="258">
        <v>20000</v>
      </c>
      <c r="H11" s="10"/>
      <c r="I11" s="11">
        <v>0</v>
      </c>
    </row>
    <row r="12" spans="3:14" s="4" customFormat="1" ht="24" customHeight="1">
      <c r="C12" s="9" t="s">
        <v>175</v>
      </c>
      <c r="E12" s="3">
        <v>5</v>
      </c>
      <c r="F12" s="3"/>
      <c r="G12" s="258">
        <v>1929277.16</v>
      </c>
      <c r="H12" s="10"/>
      <c r="I12" s="11">
        <v>1453615</v>
      </c>
      <c r="N12" s="12"/>
    </row>
    <row r="13" spans="3:9" s="4" customFormat="1" ht="24" customHeight="1" hidden="1">
      <c r="C13" s="9" t="s">
        <v>5</v>
      </c>
      <c r="E13" s="3"/>
      <c r="F13" s="3"/>
      <c r="G13" s="258">
        <f>+'หมายเหตุ 3,4,5'!D41</f>
        <v>0</v>
      </c>
      <c r="H13" s="10"/>
      <c r="I13" s="11">
        <f>+'หมายเหตุ 3,4,5'!D51</f>
        <v>0</v>
      </c>
    </row>
    <row r="14" spans="3:9" s="4" customFormat="1" ht="24" customHeight="1">
      <c r="C14" s="9" t="s">
        <v>320</v>
      </c>
      <c r="E14" s="3">
        <v>6</v>
      </c>
      <c r="F14" s="3"/>
      <c r="G14" s="258">
        <v>69617.85</v>
      </c>
      <c r="H14" s="10"/>
      <c r="I14" s="11">
        <v>44574.1</v>
      </c>
    </row>
    <row r="15" spans="3:9" s="4" customFormat="1" ht="24" customHeight="1" hidden="1">
      <c r="C15" s="9" t="s">
        <v>4</v>
      </c>
      <c r="E15" s="3"/>
      <c r="F15" s="3"/>
      <c r="G15" s="258">
        <f>'หมายเหตุ '!E17</f>
        <v>0</v>
      </c>
      <c r="H15" s="10"/>
      <c r="I15" s="11">
        <f>'หมายเหตุ '!H17</f>
        <v>0</v>
      </c>
    </row>
    <row r="16" spans="3:9" s="4" customFormat="1" ht="24" customHeight="1" hidden="1">
      <c r="C16" s="9" t="s">
        <v>51</v>
      </c>
      <c r="D16" s="9"/>
      <c r="E16" s="13"/>
      <c r="F16" s="13"/>
      <c r="G16" s="259">
        <f>'หมายเหตุ9-11'!C8</f>
        <v>0</v>
      </c>
      <c r="H16" s="14"/>
      <c r="I16" s="11">
        <f>'หมายเหตุ9-11'!E8</f>
        <v>0</v>
      </c>
    </row>
    <row r="17" spans="3:9" s="4" customFormat="1" ht="24" customHeight="1" hidden="1">
      <c r="C17" s="9" t="s">
        <v>7</v>
      </c>
      <c r="D17" s="9"/>
      <c r="E17" s="13"/>
      <c r="F17" s="13"/>
      <c r="G17" s="259">
        <f>+'หมายเหตุ9-11'!C15</f>
        <v>0</v>
      </c>
      <c r="H17" s="14"/>
      <c r="I17" s="11">
        <f>+'หมายเหตุ9-11'!C21</f>
        <v>0</v>
      </c>
    </row>
    <row r="18" spans="3:9" s="4" customFormat="1" ht="24" customHeight="1" hidden="1">
      <c r="C18" s="9" t="s">
        <v>8</v>
      </c>
      <c r="D18" s="9"/>
      <c r="E18" s="13"/>
      <c r="F18" s="13"/>
      <c r="G18" s="259">
        <f>'หมายเหตุ9-11'!C26</f>
        <v>0</v>
      </c>
      <c r="H18" s="14"/>
      <c r="I18" s="11">
        <f>'หมายเหตุ9-11'!E26</f>
        <v>0</v>
      </c>
    </row>
    <row r="19" spans="3:9" s="4" customFormat="1" ht="24" customHeight="1" hidden="1">
      <c r="C19" s="9" t="s">
        <v>6</v>
      </c>
      <c r="E19" s="3"/>
      <c r="F19" s="3"/>
      <c r="G19" s="258">
        <f>+'หมายเหตุ12-14'!C10</f>
        <v>0</v>
      </c>
      <c r="H19" s="10"/>
      <c r="I19" s="11">
        <f>+'หมายเหตุ12-14'!C16</f>
        <v>0</v>
      </c>
    </row>
    <row r="20" spans="3:9" s="4" customFormat="1" ht="24" customHeight="1" hidden="1">
      <c r="C20" s="9" t="s">
        <v>52</v>
      </c>
      <c r="E20" s="13"/>
      <c r="F20" s="13"/>
      <c r="G20" s="259">
        <f>'หมายเหตุ12-14'!C27</f>
        <v>0</v>
      </c>
      <c r="H20" s="14"/>
      <c r="I20" s="11">
        <f>'หมายเหตุ12-14'!E27</f>
        <v>0</v>
      </c>
    </row>
    <row r="21" spans="3:9" s="4" customFormat="1" ht="24" customHeight="1">
      <c r="C21" s="9" t="s">
        <v>8</v>
      </c>
      <c r="E21" s="13"/>
      <c r="F21" s="13"/>
      <c r="G21" s="259">
        <v>0</v>
      </c>
      <c r="H21" s="14"/>
      <c r="I21" s="11">
        <v>151200</v>
      </c>
    </row>
    <row r="22" spans="3:9" s="4" customFormat="1" ht="24" customHeight="1">
      <c r="C22" s="5" t="s">
        <v>53</v>
      </c>
      <c r="E22" s="13"/>
      <c r="F22" s="13"/>
      <c r="G22" s="260">
        <f>SUM(G9:G20)</f>
        <v>79203864.49</v>
      </c>
      <c r="H22" s="14"/>
      <c r="I22" s="260">
        <f>SUM(I9:I21)</f>
        <v>77447659.69999999</v>
      </c>
    </row>
    <row r="23" spans="2:9" s="4" customFormat="1" ht="24" customHeight="1">
      <c r="B23" s="5" t="s">
        <v>172</v>
      </c>
      <c r="C23" s="9"/>
      <c r="E23" s="13"/>
      <c r="F23" s="13"/>
      <c r="G23" s="14"/>
      <c r="H23" s="14"/>
      <c r="I23" s="11"/>
    </row>
    <row r="24" spans="3:9" s="4" customFormat="1" ht="24" customHeight="1">
      <c r="C24" s="15" t="s">
        <v>176</v>
      </c>
      <c r="D24" s="16"/>
      <c r="E24" s="3"/>
      <c r="F24" s="3"/>
      <c r="G24" s="261">
        <v>0</v>
      </c>
      <c r="H24" s="261"/>
      <c r="I24" s="7">
        <v>0</v>
      </c>
    </row>
    <row r="25" spans="3:9" s="4" customFormat="1" ht="24" customHeight="1" hidden="1">
      <c r="C25" s="15" t="s">
        <v>9</v>
      </c>
      <c r="D25" s="16"/>
      <c r="E25" s="3"/>
      <c r="F25" s="3"/>
      <c r="G25" s="261"/>
      <c r="H25" s="261"/>
      <c r="I25" s="7"/>
    </row>
    <row r="26" spans="3:9" s="4" customFormat="1" ht="24" customHeight="1" hidden="1">
      <c r="C26" s="6" t="s">
        <v>177</v>
      </c>
      <c r="E26" s="3"/>
      <c r="F26" s="3"/>
      <c r="G26" s="258">
        <f>'หมายเหตุ12-14'!C27</f>
        <v>0</v>
      </c>
      <c r="H26" s="258"/>
      <c r="I26" s="11">
        <f>'หมายเหตุ12-14'!E27</f>
        <v>0</v>
      </c>
    </row>
    <row r="27" spans="3:9" s="4" customFormat="1" ht="24" customHeight="1">
      <c r="C27" s="5" t="s">
        <v>54</v>
      </c>
      <c r="E27" s="3"/>
      <c r="F27" s="3"/>
      <c r="G27" s="260">
        <f>SUM(G24:G26)</f>
        <v>0</v>
      </c>
      <c r="H27" s="10"/>
      <c r="I27" s="260">
        <f>SUM(I24:I26)</f>
        <v>0</v>
      </c>
    </row>
    <row r="28" spans="1:9" s="4" customFormat="1" ht="24" customHeight="1" thickBot="1">
      <c r="A28" s="17" t="s">
        <v>10</v>
      </c>
      <c r="E28" s="13"/>
      <c r="F28" s="13"/>
      <c r="G28" s="262">
        <f>+G22+G27</f>
        <v>79203864.49</v>
      </c>
      <c r="H28" s="14"/>
      <c r="I28" s="262">
        <f>+I22+I27</f>
        <v>77447659.69999999</v>
      </c>
    </row>
    <row r="29" spans="1:9" s="4" customFormat="1" ht="24" customHeight="1" thickTop="1">
      <c r="A29" s="17"/>
      <c r="E29" s="13"/>
      <c r="F29" s="13"/>
      <c r="G29" s="14"/>
      <c r="H29" s="14"/>
      <c r="I29" s="11"/>
    </row>
    <row r="30" spans="1:9" s="6" customFormat="1" ht="24" customHeight="1">
      <c r="A30" s="9" t="s">
        <v>178</v>
      </c>
      <c r="B30" s="9"/>
      <c r="C30" s="9"/>
      <c r="D30" s="9"/>
      <c r="G30" s="18"/>
      <c r="H30" s="18"/>
      <c r="I30" s="18"/>
    </row>
    <row r="31" spans="1:4" s="6" customFormat="1" ht="24" customHeight="1">
      <c r="A31" s="9"/>
      <c r="B31" s="9"/>
      <c r="C31" s="9"/>
      <c r="D31" s="9"/>
    </row>
    <row r="32" spans="3:9" s="4" customFormat="1" ht="24" customHeight="1">
      <c r="C32" s="9"/>
      <c r="E32" s="3"/>
      <c r="F32" s="3"/>
      <c r="G32" s="3"/>
      <c r="H32" s="3"/>
      <c r="I32" s="8"/>
    </row>
    <row r="33" spans="1:9" s="4" customFormat="1" ht="24" customHeight="1">
      <c r="A33" s="347" t="str">
        <f>A1</f>
        <v>เทศบาลตำบลตำบลบางเก่า   อำเภอชะอำ   จังหวัดเพชรุบรี</v>
      </c>
      <c r="B33" s="347"/>
      <c r="C33" s="347"/>
      <c r="D33" s="347"/>
      <c r="E33" s="347"/>
      <c r="F33" s="347"/>
      <c r="G33" s="347"/>
      <c r="H33" s="347"/>
      <c r="I33" s="347"/>
    </row>
    <row r="34" spans="1:9" s="4" customFormat="1" ht="24" customHeight="1">
      <c r="A34" s="345" t="s">
        <v>0</v>
      </c>
      <c r="B34" s="345"/>
      <c r="C34" s="345"/>
      <c r="D34" s="345"/>
      <c r="E34" s="345"/>
      <c r="F34" s="345"/>
      <c r="G34" s="345"/>
      <c r="H34" s="345"/>
      <c r="I34" s="345"/>
    </row>
    <row r="35" spans="1:9" s="4" customFormat="1" ht="24" customHeight="1">
      <c r="A35" s="345" t="s">
        <v>174</v>
      </c>
      <c r="B35" s="345"/>
      <c r="C35" s="345"/>
      <c r="D35" s="345"/>
      <c r="E35" s="345"/>
      <c r="F35" s="345"/>
      <c r="G35" s="345"/>
      <c r="H35" s="345"/>
      <c r="I35" s="345"/>
    </row>
    <row r="36" spans="1:9" s="4" customFormat="1" ht="24" customHeight="1">
      <c r="A36" s="346"/>
      <c r="B36" s="346"/>
      <c r="C36" s="346"/>
      <c r="D36" s="346"/>
      <c r="E36" s="346"/>
      <c r="F36" s="346"/>
      <c r="G36" s="346"/>
      <c r="H36" s="346"/>
      <c r="I36" s="346"/>
    </row>
    <row r="37" spans="1:9" s="4" customFormat="1" ht="24" customHeight="1">
      <c r="A37" s="2"/>
      <c r="B37" s="2"/>
      <c r="C37" s="2"/>
      <c r="D37" s="2"/>
      <c r="E37" s="3" t="s">
        <v>49</v>
      </c>
      <c r="F37" s="3"/>
      <c r="G37" s="255" t="s">
        <v>173</v>
      </c>
      <c r="H37" s="255"/>
      <c r="I37" s="19" t="s">
        <v>200</v>
      </c>
    </row>
    <row r="38" spans="1:9" s="4" customFormat="1" ht="24" customHeight="1" thickBot="1">
      <c r="A38" s="5" t="s">
        <v>12</v>
      </c>
      <c r="B38" s="6"/>
      <c r="E38" s="3">
        <v>2</v>
      </c>
      <c r="F38" s="3"/>
      <c r="G38" s="256">
        <v>21096837.13</v>
      </c>
      <c r="H38" s="257"/>
      <c r="I38" s="256">
        <v>22600857.13</v>
      </c>
    </row>
    <row r="39" spans="1:9" s="4" customFormat="1" ht="24" customHeight="1" thickTop="1">
      <c r="A39" s="17" t="s">
        <v>11</v>
      </c>
      <c r="B39" s="9"/>
      <c r="C39" s="6"/>
      <c r="E39" s="3"/>
      <c r="F39" s="3"/>
      <c r="G39" s="10"/>
      <c r="H39" s="10"/>
      <c r="I39" s="11"/>
    </row>
    <row r="40" spans="1:9" s="4" customFormat="1" ht="24" customHeight="1">
      <c r="A40" s="9"/>
      <c r="B40" s="5" t="s">
        <v>55</v>
      </c>
      <c r="C40" s="6"/>
      <c r="E40" s="3"/>
      <c r="F40" s="3"/>
      <c r="G40" s="10"/>
      <c r="H40" s="10"/>
      <c r="I40" s="11"/>
    </row>
    <row r="41" spans="1:9" s="4" customFormat="1" ht="24" customHeight="1">
      <c r="A41" s="9"/>
      <c r="B41" s="5"/>
      <c r="C41" s="9" t="s">
        <v>14</v>
      </c>
      <c r="E41" s="3">
        <v>7</v>
      </c>
      <c r="F41" s="3"/>
      <c r="G41" s="258">
        <v>35086960</v>
      </c>
      <c r="H41" s="10"/>
      <c r="I41" s="11">
        <v>37607820</v>
      </c>
    </row>
    <row r="42" spans="1:9" s="4" customFormat="1" ht="24" customHeight="1" hidden="1">
      <c r="A42" s="9"/>
      <c r="B42" s="5"/>
      <c r="C42" s="9" t="s">
        <v>15</v>
      </c>
      <c r="E42" s="3"/>
      <c r="F42" s="3"/>
      <c r="G42" s="258">
        <f>'หมายเหตุ 7'!G70</f>
        <v>0</v>
      </c>
      <c r="H42" s="10"/>
      <c r="I42" s="11">
        <f>'หมายเหตุ 7'!G77</f>
        <v>0</v>
      </c>
    </row>
    <row r="43" spans="1:9" s="4" customFormat="1" ht="24" customHeight="1" hidden="1">
      <c r="A43" s="9"/>
      <c r="B43" s="5"/>
      <c r="C43" s="15" t="s">
        <v>16</v>
      </c>
      <c r="E43" s="3"/>
      <c r="F43" s="3"/>
      <c r="G43" s="258">
        <v>0</v>
      </c>
      <c r="H43" s="10"/>
      <c r="I43" s="11">
        <v>0</v>
      </c>
    </row>
    <row r="44" spans="1:9" s="4" customFormat="1" ht="24" customHeight="1">
      <c r="A44" s="9"/>
      <c r="B44" s="5"/>
      <c r="C44" s="9" t="s">
        <v>13</v>
      </c>
      <c r="E44" s="3">
        <v>8</v>
      </c>
      <c r="F44" s="3"/>
      <c r="G44" s="258">
        <v>522513.8</v>
      </c>
      <c r="H44" s="10"/>
      <c r="I44" s="11">
        <v>518826.27</v>
      </c>
    </row>
    <row r="45" spans="3:9" s="4" customFormat="1" ht="24" customHeight="1" hidden="1">
      <c r="C45" s="6" t="s">
        <v>18</v>
      </c>
      <c r="E45" s="3"/>
      <c r="F45" s="3"/>
      <c r="G45" s="258">
        <f>'หมายเหตุ 7'!E83</f>
        <v>0</v>
      </c>
      <c r="H45" s="10"/>
      <c r="I45" s="11">
        <f>'หมายเหตุ 7'!G83</f>
        <v>0</v>
      </c>
    </row>
    <row r="46" spans="3:9" s="4" customFormat="1" ht="24" customHeight="1">
      <c r="C46" s="6" t="s">
        <v>321</v>
      </c>
      <c r="E46" s="3"/>
      <c r="F46" s="3"/>
      <c r="G46" s="258">
        <v>0</v>
      </c>
      <c r="H46" s="10"/>
      <c r="I46" s="11">
        <v>151200</v>
      </c>
    </row>
    <row r="47" spans="3:9" s="4" customFormat="1" ht="24" customHeight="1">
      <c r="C47" s="5" t="s">
        <v>56</v>
      </c>
      <c r="E47" s="3"/>
      <c r="F47" s="3"/>
      <c r="G47" s="260">
        <f>SUM(G41:G45)</f>
        <v>35609473.8</v>
      </c>
      <c r="H47" s="10"/>
      <c r="I47" s="260">
        <f>SUM(I41:I46)</f>
        <v>38277846.27</v>
      </c>
    </row>
    <row r="48" spans="2:9" s="4" customFormat="1" ht="24" customHeight="1">
      <c r="B48" s="5" t="s">
        <v>57</v>
      </c>
      <c r="E48" s="3"/>
      <c r="F48" s="3"/>
      <c r="G48" s="10"/>
      <c r="H48" s="10"/>
      <c r="I48" s="11"/>
    </row>
    <row r="49" spans="3:9" s="4" customFormat="1" ht="24" customHeight="1">
      <c r="C49" s="9" t="s">
        <v>17</v>
      </c>
      <c r="E49" s="3"/>
      <c r="F49" s="3"/>
      <c r="G49" s="258">
        <v>0</v>
      </c>
      <c r="H49" s="10"/>
      <c r="I49" s="11">
        <v>0</v>
      </c>
    </row>
    <row r="50" spans="3:9" s="4" customFormat="1" ht="24" customHeight="1" hidden="1">
      <c r="C50" s="4" t="s">
        <v>19</v>
      </c>
      <c r="E50" s="3"/>
      <c r="F50" s="3"/>
      <c r="G50" s="10"/>
      <c r="H50" s="10"/>
      <c r="I50" s="11"/>
    </row>
    <row r="51" spans="3:9" s="4" customFormat="1" ht="24" customHeight="1">
      <c r="C51" s="5" t="s">
        <v>58</v>
      </c>
      <c r="E51" s="3"/>
      <c r="F51" s="3"/>
      <c r="G51" s="260">
        <f>SUM(G49:G50)</f>
        <v>0</v>
      </c>
      <c r="H51" s="10"/>
      <c r="I51" s="260">
        <f>SUM(I49:I50)</f>
        <v>0</v>
      </c>
    </row>
    <row r="52" spans="2:9" s="4" customFormat="1" ht="24" customHeight="1">
      <c r="B52" s="20" t="s">
        <v>20</v>
      </c>
      <c r="E52" s="3"/>
      <c r="F52" s="3"/>
      <c r="G52" s="10"/>
      <c r="H52" s="10"/>
      <c r="I52" s="11"/>
    </row>
    <row r="53" spans="2:9" s="4" customFormat="1" ht="24" customHeight="1">
      <c r="B53" s="20"/>
      <c r="E53" s="3"/>
      <c r="F53" s="3"/>
      <c r="G53" s="10"/>
      <c r="H53" s="10"/>
      <c r="I53" s="11"/>
    </row>
    <row r="54" spans="1:9" s="4" customFormat="1" ht="24" customHeight="1">
      <c r="A54" s="20" t="s">
        <v>21</v>
      </c>
      <c r="E54" s="3"/>
      <c r="F54" s="3"/>
      <c r="G54" s="10"/>
      <c r="H54" s="10"/>
      <c r="I54" s="11"/>
    </row>
    <row r="55" spans="3:9" s="4" customFormat="1" ht="24" customHeight="1">
      <c r="C55" s="9" t="s">
        <v>21</v>
      </c>
      <c r="E55" s="3">
        <v>9</v>
      </c>
      <c r="F55" s="3"/>
      <c r="G55" s="261">
        <v>31196973.73</v>
      </c>
      <c r="H55" s="254"/>
      <c r="I55" s="7">
        <v>27055746.37</v>
      </c>
    </row>
    <row r="56" spans="3:9" s="4" customFormat="1" ht="24" customHeight="1">
      <c r="C56" s="9" t="s">
        <v>22</v>
      </c>
      <c r="E56" s="3"/>
      <c r="F56" s="3"/>
      <c r="G56" s="261">
        <v>12397416.96</v>
      </c>
      <c r="H56" s="254"/>
      <c r="I56" s="7">
        <v>12114067.06</v>
      </c>
    </row>
    <row r="57" spans="3:9" s="4" customFormat="1" ht="24" customHeight="1">
      <c r="C57" s="17" t="s">
        <v>23</v>
      </c>
      <c r="E57" s="3"/>
      <c r="F57" s="3"/>
      <c r="G57" s="260">
        <f>SUM(G55:G56)</f>
        <v>43594390.69</v>
      </c>
      <c r="H57" s="10"/>
      <c r="I57" s="260">
        <f>SUM(I55:I56)</f>
        <v>39169813.43</v>
      </c>
    </row>
    <row r="58" spans="1:9" s="4" customFormat="1" ht="24" customHeight="1" thickBot="1">
      <c r="A58" s="17" t="s">
        <v>24</v>
      </c>
      <c r="C58" s="9"/>
      <c r="E58" s="13"/>
      <c r="F58" s="13"/>
      <c r="G58" s="262">
        <f>+G47+G51+G57</f>
        <v>79203864.49</v>
      </c>
      <c r="H58" s="14"/>
      <c r="I58" s="262">
        <f>+I47+I51+I57</f>
        <v>77447659.7</v>
      </c>
    </row>
    <row r="59" spans="1:9" s="4" customFormat="1" ht="24" customHeight="1" thickTop="1">
      <c r="A59" s="17"/>
      <c r="C59" s="9"/>
      <c r="E59" s="13"/>
      <c r="F59" s="13"/>
      <c r="G59" s="13"/>
      <c r="H59" s="13"/>
      <c r="I59" s="8"/>
    </row>
    <row r="60" spans="1:9" s="6" customFormat="1" ht="26.25">
      <c r="A60" s="9" t="s">
        <v>178</v>
      </c>
      <c r="B60" s="9"/>
      <c r="C60" s="9"/>
      <c r="D60" s="9"/>
      <c r="I60" s="291"/>
    </row>
    <row r="61" spans="1:9" s="6" customFormat="1" ht="26.25">
      <c r="A61" s="9"/>
      <c r="B61" s="9"/>
      <c r="C61" s="9"/>
      <c r="D61" s="9"/>
      <c r="I61" s="291"/>
    </row>
    <row r="62" spans="1:9" s="6" customFormat="1" ht="26.25">
      <c r="A62" s="9"/>
      <c r="B62" s="9"/>
      <c r="C62" s="9"/>
      <c r="D62" s="9"/>
      <c r="I62" s="291"/>
    </row>
    <row r="63" spans="1:4" s="6" customFormat="1" ht="26.25">
      <c r="A63" s="9"/>
      <c r="B63" s="9"/>
      <c r="C63" s="9"/>
      <c r="D63" s="9"/>
    </row>
    <row r="64" spans="1:4" s="6" customFormat="1" ht="26.25">
      <c r="A64" s="9"/>
      <c r="B64" s="9"/>
      <c r="C64" s="9"/>
      <c r="D64" s="9"/>
    </row>
    <row r="65" spans="1:8" s="6" customFormat="1" ht="24.75" customHeight="1">
      <c r="A65" s="9"/>
      <c r="B65" s="9" t="s">
        <v>322</v>
      </c>
      <c r="C65" s="9"/>
      <c r="D65" s="9"/>
      <c r="E65" s="6" t="s">
        <v>323</v>
      </c>
      <c r="H65" s="6" t="s">
        <v>324</v>
      </c>
    </row>
    <row r="66" spans="2:9" s="21" customFormat="1" ht="23.25">
      <c r="B66" s="21" t="s">
        <v>326</v>
      </c>
      <c r="E66" s="263" t="s">
        <v>327</v>
      </c>
      <c r="F66" s="263"/>
      <c r="G66" s="263"/>
      <c r="H66" s="264" t="s">
        <v>325</v>
      </c>
      <c r="I66" s="23"/>
    </row>
  </sheetData>
  <sheetProtection/>
  <mergeCells count="8">
    <mergeCell ref="A1:I1"/>
    <mergeCell ref="A2:I2"/>
    <mergeCell ref="A3:I3"/>
    <mergeCell ref="A4:I4"/>
    <mergeCell ref="A36:I36"/>
    <mergeCell ref="A33:I33"/>
    <mergeCell ref="A34:I34"/>
    <mergeCell ref="A35:I35"/>
  </mergeCells>
  <printOptions/>
  <pageMargins left="0.433070866141732" right="0" top="0.748031496062992" bottom="0" header="0.31496062992126" footer="0.31496062992126"/>
  <pageSetup horizontalDpi="300" verticalDpi="300" orientation="portrait" paperSize="9" scale="95" r:id="rId1"/>
  <rowBreaks count="1" manualBreakCount="1">
    <brk id="3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view="pageBreakPreview" zoomScale="110" zoomScaleSheetLayoutView="110" zoomScalePageLayoutView="0" workbookViewId="0" topLeftCell="A1">
      <selection activeCell="D19" sqref="D19"/>
    </sheetView>
  </sheetViews>
  <sheetFormatPr defaultColWidth="9.140625" defaultRowHeight="15"/>
  <cols>
    <col min="1" max="1" width="13.140625" style="60" customWidth="1"/>
    <col min="2" max="2" width="14.28125" style="60" customWidth="1"/>
    <col min="3" max="3" width="13.28125" style="60" customWidth="1"/>
    <col min="4" max="4" width="13.8515625" style="60" customWidth="1"/>
    <col min="5" max="5" width="13.00390625" style="60" customWidth="1"/>
    <col min="6" max="6" width="11.421875" style="60" customWidth="1"/>
    <col min="7" max="7" width="3.00390625" style="60" customWidth="1"/>
    <col min="8" max="16384" width="9.00390625" style="60" customWidth="1"/>
  </cols>
  <sheetData>
    <row r="1" spans="1:6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</row>
    <row r="2" spans="1:6" ht="23.25">
      <c r="A2" s="361" t="s">
        <v>60</v>
      </c>
      <c r="B2" s="361"/>
      <c r="C2" s="361"/>
      <c r="D2" s="361"/>
      <c r="E2" s="361"/>
      <c r="F2" s="361"/>
    </row>
    <row r="3" spans="1:6" ht="23.25">
      <c r="A3" s="361" t="str">
        <f>+'หมายเหตุ 3,4,5'!A3:E3</f>
        <v>สำหรับปี สิ้นสุดวันที่ 30 กันยายน 2561</v>
      </c>
      <c r="B3" s="361"/>
      <c r="C3" s="361"/>
      <c r="D3" s="361"/>
      <c r="E3" s="361"/>
      <c r="F3" s="361"/>
    </row>
    <row r="5" spans="1:6" ht="26.25">
      <c r="A5" s="88" t="s">
        <v>405</v>
      </c>
      <c r="B5" s="89"/>
      <c r="C5" s="89"/>
      <c r="D5" s="89"/>
      <c r="E5" s="309">
        <v>2561</v>
      </c>
      <c r="F5" s="309">
        <v>2560</v>
      </c>
    </row>
    <row r="6" spans="2:6" ht="23.25">
      <c r="B6" s="60" t="s">
        <v>292</v>
      </c>
      <c r="E6" s="63">
        <v>0</v>
      </c>
      <c r="F6" s="63">
        <v>32424.67</v>
      </c>
    </row>
    <row r="7" spans="2:6" ht="23.25">
      <c r="B7" s="60" t="s">
        <v>291</v>
      </c>
      <c r="E7" s="63">
        <v>56910.6</v>
      </c>
      <c r="F7" s="63">
        <v>47320.5</v>
      </c>
    </row>
    <row r="8" spans="2:6" ht="23.25">
      <c r="B8" s="60" t="s">
        <v>293</v>
      </c>
      <c r="E8" s="63">
        <v>390600</v>
      </c>
      <c r="F8" s="63">
        <v>273700</v>
      </c>
    </row>
    <row r="9" spans="2:6" ht="23.25">
      <c r="B9" s="60" t="s">
        <v>411</v>
      </c>
      <c r="E9" s="63">
        <v>183</v>
      </c>
      <c r="F9" s="63">
        <v>183</v>
      </c>
    </row>
    <row r="10" spans="2:6" ht="23.25">
      <c r="B10" s="60" t="s">
        <v>412</v>
      </c>
      <c r="E10" s="63">
        <v>3320.2</v>
      </c>
      <c r="F10" s="63">
        <v>1660.1</v>
      </c>
    </row>
    <row r="11" spans="2:6" ht="23.25">
      <c r="B11" s="60" t="s">
        <v>294</v>
      </c>
      <c r="C11" s="87"/>
      <c r="D11" s="87"/>
      <c r="E11" s="63"/>
      <c r="F11" s="63"/>
    </row>
    <row r="12" spans="2:6" ht="23.25">
      <c r="B12" s="60" t="s">
        <v>413</v>
      </c>
      <c r="C12" s="87"/>
      <c r="D12" s="87"/>
      <c r="E12" s="63">
        <v>0</v>
      </c>
      <c r="F12" s="63">
        <v>60900</v>
      </c>
    </row>
    <row r="13" spans="2:6" ht="23.25">
      <c r="B13" s="60" t="s">
        <v>414</v>
      </c>
      <c r="C13" s="87"/>
      <c r="D13" s="87"/>
      <c r="E13" s="63">
        <v>0</v>
      </c>
      <c r="F13" s="63">
        <v>30400</v>
      </c>
    </row>
    <row r="14" spans="2:6" ht="23.25">
      <c r="B14" s="60" t="s">
        <v>415</v>
      </c>
      <c r="C14" s="87"/>
      <c r="D14" s="87"/>
      <c r="E14" s="63">
        <v>0</v>
      </c>
      <c r="F14" s="63">
        <v>35</v>
      </c>
    </row>
    <row r="15" spans="2:6" ht="23.25">
      <c r="B15" s="60" t="s">
        <v>416</v>
      </c>
      <c r="C15" s="87"/>
      <c r="D15" s="87"/>
      <c r="E15" s="63">
        <v>0</v>
      </c>
      <c r="F15" s="63">
        <v>703</v>
      </c>
    </row>
    <row r="16" spans="1:6" ht="23.25">
      <c r="A16" s="87"/>
      <c r="B16" s="60" t="s">
        <v>417</v>
      </c>
      <c r="C16" s="87"/>
      <c r="D16" s="87"/>
      <c r="E16" s="63">
        <v>71500</v>
      </c>
      <c r="F16" s="63">
        <v>71500</v>
      </c>
    </row>
    <row r="17" spans="1:6" ht="24" thickBot="1">
      <c r="A17" s="87"/>
      <c r="B17" s="61" t="s">
        <v>63</v>
      </c>
      <c r="C17" s="87"/>
      <c r="D17" s="87"/>
      <c r="E17" s="66">
        <f>SUM(E6:E16)</f>
        <v>522513.8</v>
      </c>
      <c r="F17" s="66">
        <f>SUM(F6:F16)</f>
        <v>518826.26999999996</v>
      </c>
    </row>
    <row r="18" ht="24" thickTop="1">
      <c r="B18" s="26"/>
    </row>
    <row r="19" spans="2:5" ht="23.25">
      <c r="B19" s="26"/>
      <c r="E19" s="63"/>
    </row>
    <row r="20" spans="1:6" ht="23.25" hidden="1">
      <c r="A20" s="61" t="s">
        <v>216</v>
      </c>
      <c r="E20" s="62">
        <v>2561</v>
      </c>
      <c r="F20" s="62">
        <v>2560</v>
      </c>
    </row>
    <row r="21" spans="2:6" ht="23.25" hidden="1">
      <c r="B21" s="60" t="s">
        <v>217</v>
      </c>
      <c r="E21" s="63"/>
      <c r="F21" s="271"/>
    </row>
    <row r="22" spans="5:6" ht="23.25" hidden="1">
      <c r="E22" s="63"/>
      <c r="F22" s="63"/>
    </row>
    <row r="23" spans="2:6" ht="24" hidden="1" thickBot="1">
      <c r="B23" s="61" t="s">
        <v>63</v>
      </c>
      <c r="E23" s="66">
        <f>SUM(E21:E22)</f>
        <v>0</v>
      </c>
      <c r="F23" s="66">
        <f>SUM(F21:F22)</f>
        <v>0</v>
      </c>
    </row>
  </sheetData>
  <sheetProtection/>
  <mergeCells count="3">
    <mergeCell ref="A1:F1"/>
    <mergeCell ref="A2:F2"/>
    <mergeCell ref="A3:F3"/>
  </mergeCells>
  <printOptions horizontalCentered="1"/>
  <pageMargins left="0.66" right="0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2.421875" style="60" customWidth="1"/>
    <col min="2" max="2" width="4.421875" style="60" customWidth="1"/>
    <col min="3" max="3" width="47.421875" style="60" customWidth="1"/>
    <col min="4" max="4" width="11.7109375" style="60" customWidth="1"/>
    <col min="5" max="5" width="12.28125" style="60" customWidth="1"/>
    <col min="6" max="6" width="15.140625" style="60" customWidth="1"/>
    <col min="7" max="7" width="11.140625" style="60" bestFit="1" customWidth="1"/>
    <col min="8" max="8" width="12.28125" style="60" customWidth="1"/>
    <col min="9" max="9" width="12.00390625" style="60" bestFit="1" customWidth="1"/>
    <col min="10" max="16384" width="9.00390625" style="60" customWidth="1"/>
  </cols>
  <sheetData>
    <row r="1" spans="1:9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  <c r="I1" s="361"/>
    </row>
    <row r="2" spans="1:9" ht="23.25">
      <c r="A2" s="361" t="s">
        <v>60</v>
      </c>
      <c r="B2" s="361"/>
      <c r="C2" s="361"/>
      <c r="D2" s="361"/>
      <c r="E2" s="361"/>
      <c r="F2" s="361"/>
      <c r="G2" s="361"/>
      <c r="H2" s="361"/>
      <c r="I2" s="361"/>
    </row>
    <row r="3" spans="1:9" ht="23.25">
      <c r="A3" s="361" t="str">
        <f>+'หมายเหตุ 3,4,5'!A3:E3</f>
        <v>สำหรับปี สิ้นสุดวันที่ 30 กันยายน 2561</v>
      </c>
      <c r="B3" s="361"/>
      <c r="C3" s="361"/>
      <c r="D3" s="361"/>
      <c r="E3" s="361"/>
      <c r="F3" s="361"/>
      <c r="G3" s="361"/>
      <c r="H3" s="361"/>
      <c r="I3" s="361"/>
    </row>
    <row r="4" ht="23.25" hidden="1"/>
    <row r="5" ht="23.25">
      <c r="A5" s="61" t="s">
        <v>304</v>
      </c>
    </row>
    <row r="6" spans="1:9" ht="23.25">
      <c r="A6" s="103"/>
      <c r="B6" s="103"/>
      <c r="C6" s="103"/>
      <c r="D6" s="378">
        <v>2561</v>
      </c>
      <c r="E6" s="378"/>
      <c r="F6" s="378"/>
      <c r="G6" s="379">
        <v>2560</v>
      </c>
      <c r="H6" s="379"/>
      <c r="I6" s="379"/>
    </row>
    <row r="7" spans="1:9" ht="23.25">
      <c r="A7" s="104"/>
      <c r="B7" s="376" t="s">
        <v>305</v>
      </c>
      <c r="C7" s="377"/>
      <c r="D7" s="105"/>
      <c r="E7" s="106"/>
      <c r="F7" s="107">
        <f>SUM(H28)</f>
        <v>27055746.37</v>
      </c>
      <c r="G7" s="105"/>
      <c r="H7" s="106"/>
      <c r="I7" s="107">
        <v>22001204.94</v>
      </c>
    </row>
    <row r="8" spans="1:9" ht="23.25">
      <c r="A8" s="108"/>
      <c r="B8" s="21"/>
      <c r="C8" s="109" t="s">
        <v>77</v>
      </c>
      <c r="D8" s="110">
        <v>1133399.59</v>
      </c>
      <c r="E8" s="111"/>
      <c r="F8" s="112"/>
      <c r="G8" s="110">
        <v>6369844.44</v>
      </c>
      <c r="H8" s="111"/>
      <c r="I8" s="112"/>
    </row>
    <row r="9" spans="1:9" ht="23.25">
      <c r="A9" s="108"/>
      <c r="B9" s="113"/>
      <c r="C9" s="114" t="s">
        <v>274</v>
      </c>
      <c r="D9" s="115"/>
      <c r="E9" s="116"/>
      <c r="F9" s="112"/>
      <c r="G9" s="115"/>
      <c r="H9" s="116"/>
      <c r="I9" s="112"/>
    </row>
    <row r="10" spans="1:9" ht="23.25">
      <c r="A10" s="108"/>
      <c r="B10" s="113"/>
      <c r="C10" s="109" t="s">
        <v>218</v>
      </c>
      <c r="D10" s="117">
        <v>283349.9</v>
      </c>
      <c r="E10" s="116"/>
      <c r="F10" s="112"/>
      <c r="G10" s="117">
        <v>1592461.11</v>
      </c>
      <c r="H10" s="116"/>
      <c r="I10" s="112"/>
    </row>
    <row r="11" spans="1:9" ht="23.25">
      <c r="A11" s="108"/>
      <c r="B11" s="113" t="s">
        <v>78</v>
      </c>
      <c r="C11" s="109" t="s">
        <v>79</v>
      </c>
      <c r="D11" s="118"/>
      <c r="E11" s="272">
        <v>850049.69</v>
      </c>
      <c r="F11" s="112"/>
      <c r="G11" s="118"/>
      <c r="H11" s="272">
        <v>4777383.33</v>
      </c>
      <c r="I11" s="112"/>
    </row>
    <row r="12" spans="1:9" ht="23.25">
      <c r="A12" s="108"/>
      <c r="B12" s="113"/>
      <c r="C12" s="109" t="s">
        <v>396</v>
      </c>
      <c r="D12" s="118"/>
      <c r="E12" s="272">
        <v>3119864</v>
      </c>
      <c r="F12" s="112"/>
      <c r="G12" s="118"/>
      <c r="H12" s="272">
        <v>275154</v>
      </c>
      <c r="I12" s="112"/>
    </row>
    <row r="13" spans="1:9" ht="23.25">
      <c r="A13" s="108"/>
      <c r="B13" s="119"/>
      <c r="C13" s="109" t="s">
        <v>397</v>
      </c>
      <c r="D13" s="118"/>
      <c r="E13" s="272">
        <v>0</v>
      </c>
      <c r="F13" s="112"/>
      <c r="G13" s="118"/>
      <c r="H13" s="272">
        <v>2500</v>
      </c>
      <c r="I13" s="112"/>
    </row>
    <row r="14" spans="1:9" ht="23.25">
      <c r="A14" s="108"/>
      <c r="B14" s="119"/>
      <c r="C14" s="109" t="s">
        <v>403</v>
      </c>
      <c r="D14" s="118"/>
      <c r="E14" s="272">
        <v>1000</v>
      </c>
      <c r="F14" s="112"/>
      <c r="G14" s="118"/>
      <c r="H14" s="272"/>
      <c r="I14" s="112"/>
    </row>
    <row r="15" spans="1:9" ht="23.25">
      <c r="A15" s="108"/>
      <c r="B15" s="119"/>
      <c r="C15" s="109" t="s">
        <v>402</v>
      </c>
      <c r="D15" s="118"/>
      <c r="E15" s="272">
        <v>170710.52</v>
      </c>
      <c r="F15" s="112"/>
      <c r="G15" s="118"/>
      <c r="H15" s="272"/>
      <c r="I15" s="112"/>
    </row>
    <row r="16" spans="1:9" ht="23.25" hidden="1">
      <c r="A16" s="108"/>
      <c r="B16" s="119"/>
      <c r="C16" s="109" t="s">
        <v>215</v>
      </c>
      <c r="D16" s="118"/>
      <c r="E16" s="272">
        <v>0</v>
      </c>
      <c r="F16" s="112"/>
      <c r="G16" s="118"/>
      <c r="H16" s="272"/>
      <c r="I16" s="112"/>
    </row>
    <row r="17" spans="1:9" ht="23.25">
      <c r="A17" s="108"/>
      <c r="B17" s="119"/>
      <c r="C17" s="109" t="s">
        <v>404</v>
      </c>
      <c r="D17" s="118"/>
      <c r="E17" s="272">
        <v>109.5</v>
      </c>
      <c r="F17" s="112"/>
      <c r="G17" s="118"/>
      <c r="H17" s="272"/>
      <c r="I17" s="112"/>
    </row>
    <row r="18" spans="1:9" ht="23.25">
      <c r="A18" s="108"/>
      <c r="B18" s="113" t="s">
        <v>80</v>
      </c>
      <c r="C18" s="109" t="s">
        <v>398</v>
      </c>
      <c r="D18" s="115"/>
      <c r="E18" s="273">
        <v>506.35</v>
      </c>
      <c r="F18" s="120">
        <f>SUM(E11:E17)-E18</f>
        <v>4141227.36</v>
      </c>
      <c r="G18" s="115"/>
      <c r="H18" s="273">
        <v>495.9</v>
      </c>
      <c r="I18" s="120">
        <f>SUM(H11:H15)-H18</f>
        <v>5054541.43</v>
      </c>
    </row>
    <row r="19" spans="1:9" ht="23.25">
      <c r="A19" s="121"/>
      <c r="B19" s="122" t="s">
        <v>306</v>
      </c>
      <c r="C19" s="123"/>
      <c r="D19" s="124"/>
      <c r="E19" s="125"/>
      <c r="F19" s="126">
        <f>SUM(F7+F18)</f>
        <v>31196973.73</v>
      </c>
      <c r="G19" s="124"/>
      <c r="H19" s="125"/>
      <c r="I19" s="126">
        <f>SUM(I7+I18)</f>
        <v>27055746.37</v>
      </c>
    </row>
    <row r="20" spans="1:6" ht="23.25">
      <c r="A20" s="103"/>
      <c r="B20" s="103"/>
      <c r="C20" s="103"/>
      <c r="D20" s="127"/>
      <c r="E20" s="127"/>
      <c r="F20" s="127"/>
    </row>
    <row r="21" spans="1:8" ht="23.25">
      <c r="A21" s="103"/>
      <c r="B21" s="128" t="s">
        <v>307</v>
      </c>
      <c r="C21" s="129"/>
      <c r="D21" s="127"/>
      <c r="E21" s="127"/>
      <c r="F21" s="130">
        <v>2561</v>
      </c>
      <c r="G21" s="65"/>
      <c r="H21" s="62">
        <v>2560</v>
      </c>
    </row>
    <row r="22" spans="1:8" ht="23.25" hidden="1">
      <c r="A22" s="103"/>
      <c r="B22" s="103"/>
      <c r="C22" s="131" t="s">
        <v>219</v>
      </c>
      <c r="D22" s="127"/>
      <c r="E22" s="127"/>
      <c r="F22" s="274">
        <v>0</v>
      </c>
      <c r="H22" s="63">
        <v>0</v>
      </c>
    </row>
    <row r="23" spans="1:8" ht="23.25">
      <c r="A23" s="103"/>
      <c r="B23" s="103"/>
      <c r="C23" s="131" t="s">
        <v>400</v>
      </c>
      <c r="D23" s="103"/>
      <c r="E23" s="127"/>
      <c r="F23" s="274">
        <v>1929277.16</v>
      </c>
      <c r="H23" s="63">
        <v>1453615</v>
      </c>
    </row>
    <row r="24" spans="1:8" ht="23.25" hidden="1">
      <c r="A24" s="103"/>
      <c r="B24" s="103"/>
      <c r="C24" s="131" t="s">
        <v>220</v>
      </c>
      <c r="D24" s="103"/>
      <c r="E24" s="127"/>
      <c r="F24" s="274">
        <v>0</v>
      </c>
      <c r="H24" s="63">
        <v>0</v>
      </c>
    </row>
    <row r="25" spans="1:8" ht="23.25" hidden="1">
      <c r="A25" s="103"/>
      <c r="B25" s="103"/>
      <c r="C25" s="131" t="s">
        <v>81</v>
      </c>
      <c r="D25" s="103"/>
      <c r="E25" s="127"/>
      <c r="F25" s="274">
        <v>0</v>
      </c>
      <c r="H25" s="63">
        <v>0</v>
      </c>
    </row>
    <row r="26" spans="1:8" ht="23.25">
      <c r="A26" s="103"/>
      <c r="B26" s="103"/>
      <c r="C26" s="131" t="s">
        <v>399</v>
      </c>
      <c r="D26" s="103"/>
      <c r="E26" s="127"/>
      <c r="F26" s="274">
        <v>69617.85</v>
      </c>
      <c r="H26" s="63">
        <v>44574.1</v>
      </c>
    </row>
    <row r="27" spans="1:8" ht="23.25">
      <c r="A27" s="103"/>
      <c r="B27" s="103"/>
      <c r="C27" s="131" t="s">
        <v>401</v>
      </c>
      <c r="D27" s="127"/>
      <c r="E27" s="127"/>
      <c r="F27" s="274">
        <v>29198078.72</v>
      </c>
      <c r="H27" s="63">
        <v>25557557.27</v>
      </c>
    </row>
    <row r="28" spans="1:8" ht="24" thickBot="1">
      <c r="A28" s="103"/>
      <c r="B28" s="103"/>
      <c r="C28" s="103"/>
      <c r="D28" s="127"/>
      <c r="E28" s="132" t="s">
        <v>63</v>
      </c>
      <c r="F28" s="133">
        <f>SUM(F22:F27)</f>
        <v>31196973.73</v>
      </c>
      <c r="G28" s="134"/>
      <c r="H28" s="133">
        <f>SUM(H22:H27)</f>
        <v>27055746.37</v>
      </c>
    </row>
    <row r="29" spans="6:8" ht="24" thickTop="1">
      <c r="F29" s="130">
        <v>2561</v>
      </c>
      <c r="G29" s="65"/>
      <c r="H29" s="62">
        <v>2560</v>
      </c>
    </row>
    <row r="30" spans="1:8" ht="23.25">
      <c r="A30" s="61"/>
      <c r="B30" s="61" t="s">
        <v>221</v>
      </c>
      <c r="F30" s="63">
        <v>0</v>
      </c>
      <c r="G30" s="63"/>
      <c r="H30" s="23">
        <v>0</v>
      </c>
    </row>
    <row r="31" spans="1:2" ht="23.25">
      <c r="A31" s="135"/>
      <c r="B31" s="135" t="s">
        <v>363</v>
      </c>
    </row>
  </sheetData>
  <sheetProtection/>
  <mergeCells count="6">
    <mergeCell ref="B7:C7"/>
    <mergeCell ref="D6:F6"/>
    <mergeCell ref="G6:I6"/>
    <mergeCell ref="A1:I1"/>
    <mergeCell ref="A2:I2"/>
    <mergeCell ref="A3:I3"/>
  </mergeCells>
  <printOptions horizontalCentered="1"/>
  <pageMargins left="0.4724409448818898" right="0.15748031496062992" top="0.41" bottom="0.15748031496062992" header="0.31496062992125984" footer="0.1574803149606299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view="pageBreakPreview" zoomScale="90" zoomScaleSheetLayoutView="90" zoomScalePageLayoutView="0" workbookViewId="0" topLeftCell="A7">
      <selection activeCell="J12" sqref="J12"/>
    </sheetView>
  </sheetViews>
  <sheetFormatPr defaultColWidth="9.140625" defaultRowHeight="15"/>
  <cols>
    <col min="1" max="1" width="17.421875" style="60" customWidth="1"/>
    <col min="2" max="2" width="15.8515625" style="60" customWidth="1"/>
    <col min="3" max="3" width="24.140625" style="60" customWidth="1"/>
    <col min="4" max="4" width="17.7109375" style="60" bestFit="1" customWidth="1"/>
    <col min="5" max="8" width="12.57421875" style="60" customWidth="1"/>
    <col min="9" max="16384" width="9.00390625" style="60" customWidth="1"/>
  </cols>
  <sheetData>
    <row r="1" spans="1:8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</row>
    <row r="2" spans="1:8" ht="23.25">
      <c r="A2" s="361" t="s">
        <v>60</v>
      </c>
      <c r="B2" s="361"/>
      <c r="C2" s="361"/>
      <c r="D2" s="361"/>
      <c r="E2" s="361"/>
      <c r="F2" s="361"/>
      <c r="G2" s="361"/>
      <c r="H2" s="361"/>
    </row>
    <row r="3" spans="1:8" ht="23.25">
      <c r="A3" s="361" t="str">
        <f>+'หมายเหตุ 3,4,5'!A3:E3</f>
        <v>สำหรับปี สิ้นสุดวันที่ 30 กันยายน 2561</v>
      </c>
      <c r="B3" s="361"/>
      <c r="C3" s="361"/>
      <c r="D3" s="361"/>
      <c r="E3" s="361"/>
      <c r="F3" s="361"/>
      <c r="G3" s="361"/>
      <c r="H3" s="361"/>
    </row>
    <row r="5" ht="23.25">
      <c r="A5" s="61" t="s">
        <v>222</v>
      </c>
    </row>
    <row r="6" ht="23.25">
      <c r="A6" s="60" t="s">
        <v>173</v>
      </c>
    </row>
    <row r="7" spans="1:8" s="62" customFormat="1" ht="42" customHeight="1">
      <c r="A7" s="136" t="s">
        <v>74</v>
      </c>
      <c r="B7" s="136" t="s">
        <v>75</v>
      </c>
      <c r="C7" s="136" t="s">
        <v>76</v>
      </c>
      <c r="D7" s="137" t="s">
        <v>82</v>
      </c>
      <c r="E7" s="138" t="s">
        <v>83</v>
      </c>
      <c r="F7" s="136" t="s">
        <v>84</v>
      </c>
      <c r="G7" s="136" t="s">
        <v>85</v>
      </c>
      <c r="H7" s="136" t="s">
        <v>86</v>
      </c>
    </row>
    <row r="8" spans="1:8" s="141" customFormat="1" ht="21" customHeight="1">
      <c r="A8" s="92"/>
      <c r="B8" s="92"/>
      <c r="C8" s="139"/>
      <c r="D8" s="140"/>
      <c r="E8" s="140"/>
      <c r="F8" s="140"/>
      <c r="G8" s="140"/>
      <c r="H8" s="140"/>
    </row>
    <row r="9" spans="1:8" ht="23.25">
      <c r="A9" s="142"/>
      <c r="B9" s="142"/>
      <c r="C9" s="143"/>
      <c r="D9" s="144"/>
      <c r="E9" s="144"/>
      <c r="F9" s="144"/>
      <c r="G9" s="144"/>
      <c r="H9" s="144"/>
    </row>
    <row r="10" spans="1:8" ht="23.25">
      <c r="A10" s="145"/>
      <c r="B10" s="145"/>
      <c r="C10" s="146"/>
      <c r="D10" s="147"/>
      <c r="E10" s="147"/>
      <c r="F10" s="147"/>
      <c r="G10" s="147"/>
      <c r="H10" s="147"/>
    </row>
    <row r="11" spans="1:8" ht="24" thickBot="1">
      <c r="A11" s="380" t="s">
        <v>63</v>
      </c>
      <c r="B11" s="380"/>
      <c r="C11" s="380"/>
      <c r="D11" s="148">
        <f>SUM(D9:D10)</f>
        <v>0</v>
      </c>
      <c r="E11" s="148">
        <f>SUM(E9:E10)</f>
        <v>0</v>
      </c>
      <c r="F11" s="148">
        <f>SUM(F8:F10)</f>
        <v>0</v>
      </c>
      <c r="G11" s="148">
        <f>SUM(G9:G10)</f>
        <v>0</v>
      </c>
      <c r="H11" s="148">
        <f>SUM(H9:H10)</f>
        <v>0</v>
      </c>
    </row>
    <row r="12" ht="24" thickTop="1">
      <c r="A12" s="60" t="s">
        <v>200</v>
      </c>
    </row>
    <row r="13" spans="1:8" s="62" customFormat="1" ht="42" customHeight="1">
      <c r="A13" s="136" t="s">
        <v>74</v>
      </c>
      <c r="B13" s="136" t="s">
        <v>75</v>
      </c>
      <c r="C13" s="136" t="s">
        <v>76</v>
      </c>
      <c r="D13" s="137" t="s">
        <v>82</v>
      </c>
      <c r="E13" s="138" t="s">
        <v>83</v>
      </c>
      <c r="F13" s="136" t="s">
        <v>84</v>
      </c>
      <c r="G13" s="136" t="s">
        <v>85</v>
      </c>
      <c r="H13" s="136" t="s">
        <v>86</v>
      </c>
    </row>
    <row r="14" spans="1:8" s="141" customFormat="1" ht="21" customHeight="1">
      <c r="A14" s="92"/>
      <c r="B14" s="92"/>
      <c r="C14" s="139"/>
      <c r="D14" s="140"/>
      <c r="E14" s="140"/>
      <c r="F14" s="140"/>
      <c r="G14" s="140"/>
      <c r="H14" s="140"/>
    </row>
    <row r="15" spans="1:8" ht="23.25">
      <c r="A15" s="142"/>
      <c r="B15" s="142"/>
      <c r="C15" s="143"/>
      <c r="D15" s="144"/>
      <c r="E15" s="144"/>
      <c r="F15" s="144"/>
      <c r="G15" s="144"/>
      <c r="H15" s="144"/>
    </row>
    <row r="16" spans="1:8" ht="23.25">
      <c r="A16" s="145"/>
      <c r="B16" s="145"/>
      <c r="C16" s="146"/>
      <c r="D16" s="147"/>
      <c r="E16" s="147"/>
      <c r="F16" s="147"/>
      <c r="G16" s="147"/>
      <c r="H16" s="147"/>
    </row>
    <row r="17" spans="1:8" ht="24" thickBot="1">
      <c r="A17" s="380" t="s">
        <v>63</v>
      </c>
      <c r="B17" s="380"/>
      <c r="C17" s="380"/>
      <c r="D17" s="148">
        <f>SUM(D15:D16)</f>
        <v>0</v>
      </c>
      <c r="E17" s="148">
        <f>SUM(E15:E16)</f>
        <v>0</v>
      </c>
      <c r="F17" s="148">
        <f>SUM(F14:F16)</f>
        <v>0</v>
      </c>
      <c r="G17" s="148">
        <f>SUM(G15:G16)</f>
        <v>0</v>
      </c>
      <c r="H17" s="148">
        <f>SUM(H15:H16)</f>
        <v>0</v>
      </c>
    </row>
    <row r="18" ht="24" thickTop="1"/>
  </sheetData>
  <sheetProtection/>
  <mergeCells count="5">
    <mergeCell ref="A1:H1"/>
    <mergeCell ref="A2:H2"/>
    <mergeCell ref="A3:H3"/>
    <mergeCell ref="A17:C17"/>
    <mergeCell ref="A11:C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view="pageBreakPreview" zoomScale="90" zoomScaleSheetLayoutView="90" zoomScalePageLayoutView="0" workbookViewId="0" topLeftCell="A1">
      <selection activeCell="F14" sqref="F14"/>
    </sheetView>
  </sheetViews>
  <sheetFormatPr defaultColWidth="9.140625" defaultRowHeight="15"/>
  <cols>
    <col min="1" max="1" width="17.421875" style="60" customWidth="1"/>
    <col min="2" max="2" width="15.8515625" style="60" customWidth="1"/>
    <col min="3" max="3" width="31.421875" style="60" customWidth="1"/>
    <col min="4" max="4" width="23.00390625" style="60" customWidth="1"/>
    <col min="5" max="6" width="18.28125" style="60" customWidth="1"/>
    <col min="7" max="7" width="9.00390625" style="60" customWidth="1"/>
    <col min="8" max="8" width="13.421875" style="60" bestFit="1" customWidth="1"/>
    <col min="9" max="16384" width="9.00390625" style="60" customWidth="1"/>
  </cols>
  <sheetData>
    <row r="1" spans="1:6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</row>
    <row r="2" spans="1:6" ht="23.25">
      <c r="A2" s="361" t="s">
        <v>166</v>
      </c>
      <c r="B2" s="361"/>
      <c r="C2" s="361"/>
      <c r="D2" s="361"/>
      <c r="E2" s="361"/>
      <c r="F2" s="361"/>
    </row>
    <row r="3" spans="1:6" ht="23.25">
      <c r="A3" s="361" t="s">
        <v>238</v>
      </c>
      <c r="B3" s="361"/>
      <c r="C3" s="361"/>
      <c r="D3" s="361"/>
      <c r="E3" s="361"/>
      <c r="F3" s="361"/>
    </row>
    <row r="6" spans="1:6" s="62" customFormat="1" ht="30.75" customHeight="1">
      <c r="A6" s="150" t="s">
        <v>87</v>
      </c>
      <c r="B6" s="150" t="s">
        <v>74</v>
      </c>
      <c r="C6" s="150" t="s">
        <v>71</v>
      </c>
      <c r="D6" s="137" t="s">
        <v>28</v>
      </c>
      <c r="E6" s="138" t="s">
        <v>46</v>
      </c>
      <c r="F6" s="150" t="s">
        <v>63</v>
      </c>
    </row>
    <row r="7" spans="1:6" ht="23.25">
      <c r="A7" s="74" t="s">
        <v>46</v>
      </c>
      <c r="B7" s="74" t="s">
        <v>46</v>
      </c>
      <c r="C7" s="74" t="s">
        <v>277</v>
      </c>
      <c r="D7" s="75">
        <v>11059434</v>
      </c>
      <c r="E7" s="75">
        <v>6318196.21</v>
      </c>
      <c r="F7" s="75">
        <f>+E7</f>
        <v>6318196.21</v>
      </c>
    </row>
    <row r="8" spans="1:6" ht="23.25">
      <c r="A8" s="76"/>
      <c r="B8" s="76"/>
      <c r="C8" s="76"/>
      <c r="D8" s="77"/>
      <c r="E8" s="77"/>
      <c r="F8" s="77"/>
    </row>
    <row r="9" spans="1:6" ht="23.25">
      <c r="A9" s="76"/>
      <c r="B9" s="76"/>
      <c r="C9" s="76"/>
      <c r="D9" s="77"/>
      <c r="E9" s="77"/>
      <c r="F9" s="77"/>
    </row>
    <row r="10" spans="1:6" ht="23.25">
      <c r="A10" s="76"/>
      <c r="B10" s="76"/>
      <c r="C10" s="76"/>
      <c r="D10" s="77"/>
      <c r="E10" s="77"/>
      <c r="F10" s="77"/>
    </row>
    <row r="11" spans="1:6" ht="23.25">
      <c r="A11" s="76"/>
      <c r="B11" s="76"/>
      <c r="C11" s="76"/>
      <c r="D11" s="77"/>
      <c r="E11" s="77"/>
      <c r="F11" s="77"/>
    </row>
    <row r="12" spans="1:6" ht="23.25">
      <c r="A12" s="76"/>
      <c r="B12" s="76"/>
      <c r="C12" s="76"/>
      <c r="D12" s="77"/>
      <c r="E12" s="77"/>
      <c r="F12" s="77"/>
    </row>
    <row r="13" spans="1:6" ht="23.25">
      <c r="A13" s="76"/>
      <c r="B13" s="76"/>
      <c r="C13" s="76"/>
      <c r="D13" s="77"/>
      <c r="E13" s="77"/>
      <c r="F13" s="151"/>
    </row>
    <row r="14" spans="1:8" ht="24" thickBot="1">
      <c r="A14" s="359" t="s">
        <v>63</v>
      </c>
      <c r="B14" s="359"/>
      <c r="C14" s="359"/>
      <c r="D14" s="152">
        <f>SUM(D7:D13)</f>
        <v>11059434</v>
      </c>
      <c r="E14" s="152">
        <f>SUM(E7:E13)</f>
        <v>6318196.21</v>
      </c>
      <c r="F14" s="152">
        <f>SUM(F7:F13)</f>
        <v>6318196.21</v>
      </c>
      <c r="H14" s="149"/>
    </row>
    <row r="15" ht="24" thickTop="1">
      <c r="H15" s="149"/>
    </row>
    <row r="16" ht="23.25">
      <c r="A16" s="61" t="s">
        <v>88</v>
      </c>
    </row>
  </sheetData>
  <sheetProtection/>
  <mergeCells count="4">
    <mergeCell ref="A1:F1"/>
    <mergeCell ref="A2:F2"/>
    <mergeCell ref="A3:F3"/>
    <mergeCell ref="A14:C1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15.7109375" style="60" customWidth="1"/>
    <col min="2" max="2" width="17.57421875" style="60" customWidth="1"/>
    <col min="3" max="3" width="12.57421875" style="60" customWidth="1"/>
    <col min="4" max="4" width="15.421875" style="60" customWidth="1"/>
    <col min="5" max="5" width="15.421875" style="60" bestFit="1" customWidth="1"/>
    <col min="6" max="6" width="21.8515625" style="60" customWidth="1"/>
    <col min="7" max="7" width="16.28125" style="60" customWidth="1"/>
    <col min="8" max="8" width="13.421875" style="60" customWidth="1"/>
    <col min="9" max="16384" width="9.00390625" style="60" customWidth="1"/>
  </cols>
  <sheetData>
    <row r="1" spans="1:8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</row>
    <row r="2" spans="1:8" ht="23.25">
      <c r="A2" s="361" t="s">
        <v>98</v>
      </c>
      <c r="B2" s="361"/>
      <c r="C2" s="361"/>
      <c r="D2" s="361"/>
      <c r="E2" s="361"/>
      <c r="F2" s="361"/>
      <c r="G2" s="361"/>
      <c r="H2" s="361"/>
    </row>
    <row r="3" spans="1:8" ht="23.25">
      <c r="A3" s="361" t="s">
        <v>238</v>
      </c>
      <c r="B3" s="361"/>
      <c r="C3" s="361"/>
      <c r="D3" s="361"/>
      <c r="E3" s="361"/>
      <c r="F3" s="361"/>
      <c r="G3" s="361"/>
      <c r="H3" s="361"/>
    </row>
    <row r="5" spans="1:8" s="62" customFormat="1" ht="32.25" customHeight="1">
      <c r="A5" s="150" t="s">
        <v>87</v>
      </c>
      <c r="B5" s="150" t="s">
        <v>74</v>
      </c>
      <c r="C5" s="150" t="s">
        <v>71</v>
      </c>
      <c r="D5" s="137" t="s">
        <v>28</v>
      </c>
      <c r="E5" s="138" t="s">
        <v>99</v>
      </c>
      <c r="F5" s="153" t="s">
        <v>100</v>
      </c>
      <c r="G5" s="153" t="s">
        <v>101</v>
      </c>
      <c r="H5" s="150" t="s">
        <v>63</v>
      </c>
    </row>
    <row r="6" spans="1:8" ht="23.25">
      <c r="A6" s="74" t="s">
        <v>89</v>
      </c>
      <c r="B6" s="74" t="s">
        <v>90</v>
      </c>
      <c r="C6" s="74" t="s">
        <v>277</v>
      </c>
      <c r="D6" s="75">
        <v>2848320</v>
      </c>
      <c r="E6" s="75">
        <v>2624640</v>
      </c>
      <c r="F6" s="75">
        <v>0</v>
      </c>
      <c r="G6" s="75">
        <v>0</v>
      </c>
      <c r="H6" s="75">
        <f>SUM(E6:G6)</f>
        <v>2624640</v>
      </c>
    </row>
    <row r="7" spans="1:8" ht="23.25">
      <c r="A7" s="76"/>
      <c r="B7" s="76" t="s">
        <v>91</v>
      </c>
      <c r="C7" s="265" t="s">
        <v>277</v>
      </c>
      <c r="D7" s="77">
        <v>5609520</v>
      </c>
      <c r="E7" s="77">
        <v>3870532</v>
      </c>
      <c r="F7" s="77">
        <v>0</v>
      </c>
      <c r="G7" s="77">
        <v>1412601</v>
      </c>
      <c r="H7" s="77">
        <f>SUM(E7:G7)</f>
        <v>5283133</v>
      </c>
    </row>
    <row r="8" spans="1:8" ht="23.25">
      <c r="A8" s="76" t="s">
        <v>92</v>
      </c>
      <c r="B8" s="154" t="s">
        <v>42</v>
      </c>
      <c r="C8" s="265" t="s">
        <v>277</v>
      </c>
      <c r="D8" s="77">
        <v>711000</v>
      </c>
      <c r="E8" s="77">
        <v>216650</v>
      </c>
      <c r="F8" s="77">
        <v>0</v>
      </c>
      <c r="G8" s="77">
        <v>34850</v>
      </c>
      <c r="H8" s="77">
        <f aca="true" t="shared" si="0" ref="H8:H15">SUM(E8:G8)</f>
        <v>251500</v>
      </c>
    </row>
    <row r="9" spans="1:8" ht="23.25">
      <c r="A9" s="76"/>
      <c r="B9" s="154" t="s">
        <v>43</v>
      </c>
      <c r="C9" s="265" t="s">
        <v>277</v>
      </c>
      <c r="D9" s="77">
        <v>1136500</v>
      </c>
      <c r="E9" s="77">
        <v>268508.94</v>
      </c>
      <c r="F9" s="77">
        <v>0</v>
      </c>
      <c r="G9" s="77">
        <v>49882</v>
      </c>
      <c r="H9" s="77">
        <f t="shared" si="0"/>
        <v>318390.94</v>
      </c>
    </row>
    <row r="10" spans="1:8" ht="23.25">
      <c r="A10" s="76"/>
      <c r="B10" s="154" t="s">
        <v>44</v>
      </c>
      <c r="C10" s="265" t="s">
        <v>277</v>
      </c>
      <c r="D10" s="77">
        <v>747000</v>
      </c>
      <c r="E10" s="77">
        <v>390520</v>
      </c>
      <c r="F10" s="77">
        <v>0</v>
      </c>
      <c r="G10" s="77">
        <v>35990</v>
      </c>
      <c r="H10" s="77">
        <f t="shared" si="0"/>
        <v>426510</v>
      </c>
    </row>
    <row r="11" spans="1:8" ht="23.25">
      <c r="A11" s="76"/>
      <c r="B11" s="154" t="s">
        <v>93</v>
      </c>
      <c r="C11" s="265" t="s">
        <v>277</v>
      </c>
      <c r="D11" s="77">
        <v>632340</v>
      </c>
      <c r="E11" s="77">
        <v>442493.17</v>
      </c>
      <c r="F11" s="77">
        <v>0</v>
      </c>
      <c r="G11" s="77">
        <v>7296</v>
      </c>
      <c r="H11" s="77">
        <f t="shared" si="0"/>
        <v>449789.17</v>
      </c>
    </row>
    <row r="12" spans="1:8" ht="23.25">
      <c r="A12" s="76" t="s">
        <v>95</v>
      </c>
      <c r="B12" s="154" t="s">
        <v>94</v>
      </c>
      <c r="C12" s="265" t="s">
        <v>277</v>
      </c>
      <c r="D12" s="77">
        <v>861700</v>
      </c>
      <c r="E12" s="77">
        <v>558100</v>
      </c>
      <c r="F12" s="77">
        <v>0</v>
      </c>
      <c r="G12" s="77">
        <v>123600</v>
      </c>
      <c r="H12" s="77">
        <f t="shared" si="0"/>
        <v>681700</v>
      </c>
    </row>
    <row r="13" spans="1:8" ht="23.25">
      <c r="A13" s="76"/>
      <c r="B13" s="154" t="s">
        <v>47</v>
      </c>
      <c r="C13" s="265" t="s">
        <v>277</v>
      </c>
      <c r="D13" s="77">
        <v>0</v>
      </c>
      <c r="E13" s="77">
        <v>0</v>
      </c>
      <c r="F13" s="77">
        <v>0</v>
      </c>
      <c r="G13" s="77">
        <v>0</v>
      </c>
      <c r="H13" s="77">
        <f t="shared" si="0"/>
        <v>0</v>
      </c>
    </row>
    <row r="14" spans="1:8" ht="23.25">
      <c r="A14" s="76" t="s">
        <v>96</v>
      </c>
      <c r="B14" s="154" t="s">
        <v>45</v>
      </c>
      <c r="C14" s="265" t="s">
        <v>277</v>
      </c>
      <c r="D14" s="77">
        <v>25000</v>
      </c>
      <c r="E14" s="77">
        <v>0</v>
      </c>
      <c r="F14" s="77">
        <v>0</v>
      </c>
      <c r="G14" s="77">
        <v>0</v>
      </c>
      <c r="H14" s="77">
        <f t="shared" si="0"/>
        <v>0</v>
      </c>
    </row>
    <row r="15" spans="1:8" ht="23.25">
      <c r="A15" s="76" t="s">
        <v>97</v>
      </c>
      <c r="B15" s="154" t="s">
        <v>27</v>
      </c>
      <c r="C15" s="265" t="s">
        <v>277</v>
      </c>
      <c r="D15" s="77">
        <v>0</v>
      </c>
      <c r="E15" s="77">
        <v>0</v>
      </c>
      <c r="F15" s="77">
        <v>0</v>
      </c>
      <c r="G15" s="77">
        <v>0</v>
      </c>
      <c r="H15" s="77">
        <f t="shared" si="0"/>
        <v>0</v>
      </c>
    </row>
    <row r="16" spans="1:8" ht="24" thickBot="1">
      <c r="A16" s="359" t="s">
        <v>63</v>
      </c>
      <c r="B16" s="359"/>
      <c r="C16" s="359"/>
      <c r="D16" s="152">
        <f>SUM(D6:D15)</f>
        <v>12571380</v>
      </c>
      <c r="E16" s="152">
        <f>SUM(E6:E15)</f>
        <v>8371444.11</v>
      </c>
      <c r="F16" s="152">
        <f>SUM(F6:F15)</f>
        <v>0</v>
      </c>
      <c r="G16" s="152">
        <f>SUM(G6:G15)</f>
        <v>1664219</v>
      </c>
      <c r="H16" s="152">
        <f>SUM(H6:H15)</f>
        <v>10035663.11</v>
      </c>
    </row>
    <row r="17" ht="24" thickTop="1"/>
    <row r="18" ht="23.25">
      <c r="A18" s="61" t="s">
        <v>88</v>
      </c>
    </row>
    <row r="20" spans="1:6" ht="23.25">
      <c r="A20" s="68"/>
      <c r="B20" s="68"/>
      <c r="C20" s="68"/>
      <c r="D20" s="68"/>
      <c r="E20" s="69"/>
      <c r="F20" s="69"/>
    </row>
    <row r="21" spans="1:6" ht="23.25">
      <c r="A21" s="68"/>
      <c r="B21" s="68"/>
      <c r="C21" s="68"/>
      <c r="D21" s="68"/>
      <c r="E21" s="69"/>
      <c r="F21" s="69"/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view="pageBreakPreview" zoomScale="90" zoomScaleSheetLayoutView="90" zoomScalePageLayoutView="0" workbookViewId="0" topLeftCell="A1">
      <selection activeCell="G16" sqref="G16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3" width="19.7109375" style="60" customWidth="1"/>
    <col min="4" max="4" width="12.57421875" style="60" customWidth="1"/>
    <col min="5" max="5" width="19.421875" style="60" customWidth="1"/>
    <col min="6" max="6" width="14.28125" style="60" customWidth="1"/>
    <col min="7" max="7" width="16.28125" style="60" customWidth="1"/>
    <col min="8" max="8" width="14.140625" style="60" customWidth="1"/>
    <col min="9" max="16384" width="9.00390625" style="60" customWidth="1"/>
  </cols>
  <sheetData>
    <row r="1" spans="1:8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</row>
    <row r="2" spans="1:8" ht="23.25">
      <c r="A2" s="361" t="s">
        <v>102</v>
      </c>
      <c r="B2" s="361"/>
      <c r="C2" s="361"/>
      <c r="D2" s="361"/>
      <c r="E2" s="361"/>
      <c r="F2" s="361"/>
      <c r="G2" s="361"/>
      <c r="H2" s="361"/>
    </row>
    <row r="3" spans="1:8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  <c r="H3" s="361"/>
    </row>
    <row r="5" spans="1:8" s="62" customFormat="1" ht="69.75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103</v>
      </c>
      <c r="F5" s="153" t="s">
        <v>104</v>
      </c>
      <c r="G5" s="153" t="s">
        <v>105</v>
      </c>
      <c r="H5" s="150" t="s">
        <v>63</v>
      </c>
    </row>
    <row r="6" spans="1:8" s="62" customFormat="1" ht="21.75" customHeight="1">
      <c r="A6" s="74" t="s">
        <v>89</v>
      </c>
      <c r="B6" s="74" t="s">
        <v>90</v>
      </c>
      <c r="C6" s="76" t="s">
        <v>277</v>
      </c>
      <c r="D6" s="77">
        <v>0</v>
      </c>
      <c r="E6" s="77">
        <v>0</v>
      </c>
      <c r="F6" s="77">
        <v>0</v>
      </c>
      <c r="G6" s="77">
        <v>0</v>
      </c>
      <c r="H6" s="156">
        <f>SUM(E6:G6)</f>
        <v>0</v>
      </c>
    </row>
    <row r="7" spans="1:8" s="62" customFormat="1" ht="21.75" customHeight="1">
      <c r="A7" s="76"/>
      <c r="B7" s="76" t="s">
        <v>91</v>
      </c>
      <c r="C7" s="76" t="s">
        <v>277</v>
      </c>
      <c r="D7" s="77">
        <v>0</v>
      </c>
      <c r="E7" s="77">
        <v>0</v>
      </c>
      <c r="F7" s="77">
        <v>0</v>
      </c>
      <c r="G7" s="77">
        <v>0</v>
      </c>
      <c r="H7" s="156">
        <f>SUM(E7:G7)</f>
        <v>0</v>
      </c>
    </row>
    <row r="8" spans="1:8" ht="21.75" customHeight="1">
      <c r="A8" s="76" t="s">
        <v>92</v>
      </c>
      <c r="B8" s="154" t="s">
        <v>42</v>
      </c>
      <c r="C8" s="76" t="s">
        <v>277</v>
      </c>
      <c r="D8" s="77">
        <v>0</v>
      </c>
      <c r="E8" s="77">
        <v>0</v>
      </c>
      <c r="F8" s="77">
        <v>0</v>
      </c>
      <c r="G8" s="77">
        <v>0</v>
      </c>
      <c r="H8" s="156">
        <f aca="true" t="shared" si="0" ref="H8:H15">SUM(E8:G8)</f>
        <v>0</v>
      </c>
    </row>
    <row r="9" spans="1:8" ht="21.75" customHeight="1">
      <c r="A9" s="76"/>
      <c r="B9" s="154" t="s">
        <v>43</v>
      </c>
      <c r="C9" s="76" t="s">
        <v>277</v>
      </c>
      <c r="D9" s="77">
        <v>77200</v>
      </c>
      <c r="E9" s="77">
        <v>0</v>
      </c>
      <c r="F9" s="77">
        <v>0</v>
      </c>
      <c r="G9" s="77">
        <v>12600</v>
      </c>
      <c r="H9" s="156">
        <f t="shared" si="0"/>
        <v>12600</v>
      </c>
    </row>
    <row r="10" spans="1:8" ht="21.75" customHeight="1">
      <c r="A10" s="76"/>
      <c r="B10" s="154" t="s">
        <v>44</v>
      </c>
      <c r="C10" s="76" t="s">
        <v>277</v>
      </c>
      <c r="D10" s="77">
        <v>100000</v>
      </c>
      <c r="E10" s="77">
        <v>0</v>
      </c>
      <c r="F10" s="77">
        <v>0</v>
      </c>
      <c r="G10" s="77">
        <v>73500</v>
      </c>
      <c r="H10" s="156">
        <f t="shared" si="0"/>
        <v>73500</v>
      </c>
    </row>
    <row r="11" spans="1:8" ht="21.75" customHeight="1">
      <c r="A11" s="76"/>
      <c r="B11" s="154" t="s">
        <v>93</v>
      </c>
      <c r="C11" s="76" t="s">
        <v>277</v>
      </c>
      <c r="D11" s="77">
        <v>0</v>
      </c>
      <c r="E11" s="77">
        <v>0</v>
      </c>
      <c r="F11" s="77">
        <v>0</v>
      </c>
      <c r="G11" s="77">
        <v>0</v>
      </c>
      <c r="H11" s="156">
        <f t="shared" si="0"/>
        <v>0</v>
      </c>
    </row>
    <row r="12" spans="1:8" ht="21.75" customHeight="1">
      <c r="A12" s="76" t="s">
        <v>95</v>
      </c>
      <c r="B12" s="154" t="s">
        <v>94</v>
      </c>
      <c r="C12" s="76" t="s">
        <v>277</v>
      </c>
      <c r="D12" s="77">
        <v>25000</v>
      </c>
      <c r="E12" s="77">
        <v>0</v>
      </c>
      <c r="F12" s="77">
        <v>0</v>
      </c>
      <c r="G12" s="77">
        <v>0</v>
      </c>
      <c r="H12" s="156">
        <f t="shared" si="0"/>
        <v>0</v>
      </c>
    </row>
    <row r="13" spans="1:8" ht="21.75" customHeight="1">
      <c r="A13" s="76"/>
      <c r="B13" s="154" t="s">
        <v>47</v>
      </c>
      <c r="C13" s="76" t="s">
        <v>277</v>
      </c>
      <c r="D13" s="77"/>
      <c r="E13" s="77">
        <v>0</v>
      </c>
      <c r="F13" s="77">
        <v>0</v>
      </c>
      <c r="G13" s="77">
        <v>0</v>
      </c>
      <c r="H13" s="156">
        <f t="shared" si="0"/>
        <v>0</v>
      </c>
    </row>
    <row r="14" spans="1:8" ht="21.75" customHeight="1">
      <c r="A14" s="76" t="s">
        <v>96</v>
      </c>
      <c r="B14" s="154" t="s">
        <v>45</v>
      </c>
      <c r="C14" s="76" t="s">
        <v>277</v>
      </c>
      <c r="D14" s="77"/>
      <c r="E14" s="77">
        <v>0</v>
      </c>
      <c r="F14" s="77">
        <v>0</v>
      </c>
      <c r="G14" s="77">
        <v>0</v>
      </c>
      <c r="H14" s="156">
        <f t="shared" si="0"/>
        <v>0</v>
      </c>
    </row>
    <row r="15" spans="1:8" ht="21.75" customHeight="1">
      <c r="A15" s="76" t="s">
        <v>97</v>
      </c>
      <c r="B15" s="154" t="s">
        <v>27</v>
      </c>
      <c r="C15" s="76" t="s">
        <v>277</v>
      </c>
      <c r="D15" s="77"/>
      <c r="E15" s="77">
        <v>0</v>
      </c>
      <c r="F15" s="77">
        <v>0</v>
      </c>
      <c r="G15" s="77">
        <v>0</v>
      </c>
      <c r="H15" s="156">
        <f t="shared" si="0"/>
        <v>0</v>
      </c>
    </row>
    <row r="16" spans="1:8" ht="21.75" customHeight="1" thickBot="1">
      <c r="A16" s="359" t="s">
        <v>63</v>
      </c>
      <c r="B16" s="359"/>
      <c r="C16" s="359"/>
      <c r="D16" s="152">
        <f>SUM(D8:D15)</f>
        <v>202200</v>
      </c>
      <c r="E16" s="152">
        <f>SUM(E8:E15)</f>
        <v>0</v>
      </c>
      <c r="F16" s="152">
        <f>SUM(F8:F15)</f>
        <v>0</v>
      </c>
      <c r="G16" s="152">
        <f>SUM(G8:G15)</f>
        <v>86100</v>
      </c>
      <c r="H16" s="152">
        <f>SUM(H8:H15)</f>
        <v>86100</v>
      </c>
    </row>
    <row r="17" ht="15.75" customHeight="1" thickTop="1"/>
    <row r="18" ht="23.25">
      <c r="A18" s="61" t="s">
        <v>88</v>
      </c>
    </row>
    <row r="19" ht="23.25">
      <c r="A19" s="61"/>
    </row>
    <row r="21" spans="1:6" ht="23.25">
      <c r="A21" s="68"/>
      <c r="B21" s="68"/>
      <c r="C21" s="68"/>
      <c r="D21" s="68"/>
      <c r="E21" s="69"/>
      <c r="F21" s="69"/>
    </row>
    <row r="22" spans="1:6" ht="23.25">
      <c r="A22" s="68"/>
      <c r="B22" s="68"/>
      <c r="C22" s="68"/>
      <c r="D22" s="68"/>
      <c r="E22" s="69"/>
      <c r="F22" s="69"/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view="pageBreakPreview" zoomScale="80" zoomScaleSheetLayoutView="80" zoomScalePageLayoutView="0" workbookViewId="0" topLeftCell="B1">
      <selection activeCell="D10" sqref="D10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3" width="19.8515625" style="60" customWidth="1"/>
    <col min="4" max="4" width="12.57421875" style="60" customWidth="1"/>
    <col min="5" max="5" width="17.421875" style="60" customWidth="1"/>
    <col min="6" max="6" width="16.28125" style="60" customWidth="1"/>
    <col min="7" max="7" width="13.57421875" style="60" customWidth="1"/>
    <col min="8" max="8" width="14.421875" style="60" customWidth="1"/>
    <col min="9" max="9" width="13.421875" style="60" customWidth="1"/>
    <col min="10" max="16384" width="9.00390625" style="60" customWidth="1"/>
  </cols>
  <sheetData>
    <row r="1" spans="1:9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  <c r="I1" s="361"/>
    </row>
    <row r="2" spans="1:9" ht="23.25">
      <c r="A2" s="361" t="s">
        <v>106</v>
      </c>
      <c r="B2" s="361"/>
      <c r="C2" s="361"/>
      <c r="D2" s="361"/>
      <c r="E2" s="361"/>
      <c r="F2" s="361"/>
      <c r="G2" s="361"/>
      <c r="H2" s="361"/>
      <c r="I2" s="361"/>
    </row>
    <row r="3" spans="1:9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  <c r="H3" s="361"/>
      <c r="I3" s="361"/>
    </row>
    <row r="5" spans="1:9" s="62" customFormat="1" ht="69.75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107</v>
      </c>
      <c r="F5" s="153" t="s">
        <v>108</v>
      </c>
      <c r="G5" s="153" t="s">
        <v>109</v>
      </c>
      <c r="H5" s="157" t="s">
        <v>110</v>
      </c>
      <c r="I5" s="150" t="s">
        <v>63</v>
      </c>
    </row>
    <row r="6" spans="1:9" ht="23.25">
      <c r="A6" s="74" t="s">
        <v>89</v>
      </c>
      <c r="B6" s="74" t="s">
        <v>90</v>
      </c>
      <c r="C6" s="246"/>
      <c r="D6" s="245"/>
      <c r="E6" s="245"/>
      <c r="F6" s="245"/>
      <c r="G6" s="245"/>
      <c r="H6" s="245"/>
      <c r="I6" s="245"/>
    </row>
    <row r="7" spans="1:9" ht="23.25">
      <c r="A7" s="76"/>
      <c r="B7" s="154" t="s">
        <v>91</v>
      </c>
      <c r="C7" s="76" t="s">
        <v>277</v>
      </c>
      <c r="D7" s="77"/>
      <c r="E7" s="77"/>
      <c r="F7" s="77"/>
      <c r="G7" s="77"/>
      <c r="H7" s="77"/>
      <c r="I7" s="77">
        <f>SUM(E7:H7)</f>
        <v>0</v>
      </c>
    </row>
    <row r="8" spans="1:9" ht="23.25">
      <c r="A8" s="76" t="s">
        <v>92</v>
      </c>
      <c r="B8" s="158" t="s">
        <v>42</v>
      </c>
      <c r="C8" s="76" t="s">
        <v>277</v>
      </c>
      <c r="D8" s="77"/>
      <c r="E8" s="77"/>
      <c r="F8" s="77"/>
      <c r="G8" s="77"/>
      <c r="H8" s="77"/>
      <c r="I8" s="77">
        <f aca="true" t="shared" si="0" ref="I8:I15">SUM(E8:H8)</f>
        <v>0</v>
      </c>
    </row>
    <row r="9" spans="1:9" ht="23.25">
      <c r="A9" s="76"/>
      <c r="B9" s="154" t="s">
        <v>43</v>
      </c>
      <c r="C9" s="76" t="s">
        <v>277</v>
      </c>
      <c r="D9" s="77">
        <v>271600</v>
      </c>
      <c r="E9" s="77"/>
      <c r="F9" s="77">
        <v>193300</v>
      </c>
      <c r="G9" s="77"/>
      <c r="H9" s="77">
        <v>46440</v>
      </c>
      <c r="I9" s="77">
        <f t="shared" si="0"/>
        <v>239740</v>
      </c>
    </row>
    <row r="10" spans="1:9" ht="23.25">
      <c r="A10" s="76"/>
      <c r="B10" s="154" t="s">
        <v>44</v>
      </c>
      <c r="C10" s="76" t="s">
        <v>277</v>
      </c>
      <c r="D10" s="77">
        <v>824566</v>
      </c>
      <c r="E10" s="77"/>
      <c r="F10" s="77">
        <v>695775.46</v>
      </c>
      <c r="G10" s="77"/>
      <c r="H10" s="77"/>
      <c r="I10" s="77">
        <f t="shared" si="0"/>
        <v>695775.46</v>
      </c>
    </row>
    <row r="11" spans="1:9" ht="23.25">
      <c r="A11" s="76"/>
      <c r="B11" s="154" t="s">
        <v>93</v>
      </c>
      <c r="C11" s="76" t="s">
        <v>277</v>
      </c>
      <c r="D11" s="77"/>
      <c r="E11" s="77"/>
      <c r="F11" s="77"/>
      <c r="G11" s="77"/>
      <c r="H11" s="77"/>
      <c r="I11" s="77">
        <f t="shared" si="0"/>
        <v>0</v>
      </c>
    </row>
    <row r="12" spans="1:9" ht="23.25">
      <c r="A12" s="76" t="s">
        <v>95</v>
      </c>
      <c r="B12" s="154" t="s">
        <v>94</v>
      </c>
      <c r="C12" s="76" t="s">
        <v>277</v>
      </c>
      <c r="D12" s="77">
        <v>15000</v>
      </c>
      <c r="E12" s="77"/>
      <c r="F12" s="77">
        <v>15000</v>
      </c>
      <c r="G12" s="77"/>
      <c r="H12" s="77"/>
      <c r="I12" s="77">
        <f t="shared" si="0"/>
        <v>15000</v>
      </c>
    </row>
    <row r="13" spans="1:9" ht="23.25">
      <c r="A13" s="76"/>
      <c r="B13" s="154" t="s">
        <v>47</v>
      </c>
      <c r="C13" s="76"/>
      <c r="D13" s="77">
        <v>1492000</v>
      </c>
      <c r="E13" s="77"/>
      <c r="F13" s="77"/>
      <c r="G13" s="77"/>
      <c r="H13" s="77"/>
      <c r="I13" s="77">
        <f t="shared" si="0"/>
        <v>0</v>
      </c>
    </row>
    <row r="14" spans="1:9" ht="23.25">
      <c r="A14" s="76" t="s">
        <v>96</v>
      </c>
      <c r="B14" s="154" t="s">
        <v>45</v>
      </c>
      <c r="C14" s="154"/>
      <c r="D14" s="77"/>
      <c r="E14" s="77"/>
      <c r="F14" s="77"/>
      <c r="G14" s="77"/>
      <c r="H14" s="77"/>
      <c r="I14" s="77">
        <f t="shared" si="0"/>
        <v>0</v>
      </c>
    </row>
    <row r="15" spans="1:9" ht="23.25">
      <c r="A15" s="76" t="s">
        <v>97</v>
      </c>
      <c r="B15" s="154" t="s">
        <v>27</v>
      </c>
      <c r="C15" s="76" t="s">
        <v>277</v>
      </c>
      <c r="D15" s="77"/>
      <c r="E15" s="77"/>
      <c r="F15" s="77">
        <v>1457000</v>
      </c>
      <c r="G15" s="77"/>
      <c r="H15" s="77"/>
      <c r="I15" s="77">
        <f t="shared" si="0"/>
        <v>1457000</v>
      </c>
    </row>
    <row r="16" spans="1:9" ht="24" thickBot="1">
      <c r="A16" s="359" t="s">
        <v>63</v>
      </c>
      <c r="B16" s="359"/>
      <c r="C16" s="359"/>
      <c r="D16" s="152">
        <f aca="true" t="shared" si="1" ref="D16:I16">SUM(D6:D15)</f>
        <v>2603166</v>
      </c>
      <c r="E16" s="152">
        <f t="shared" si="1"/>
        <v>0</v>
      </c>
      <c r="F16" s="152">
        <f t="shared" si="1"/>
        <v>2361075.46</v>
      </c>
      <c r="G16" s="152">
        <f t="shared" si="1"/>
        <v>0</v>
      </c>
      <c r="H16" s="152">
        <f t="shared" si="1"/>
        <v>46440</v>
      </c>
      <c r="I16" s="152">
        <f t="shared" si="1"/>
        <v>2407515.46</v>
      </c>
    </row>
    <row r="17" ht="15" customHeight="1" thickTop="1"/>
    <row r="18" ht="23.25">
      <c r="A18" s="61" t="s">
        <v>88</v>
      </c>
    </row>
    <row r="21" spans="1:6" ht="23.25">
      <c r="A21" s="68"/>
      <c r="B21" s="68"/>
      <c r="C21" s="68"/>
      <c r="D21" s="68"/>
      <c r="E21" s="69"/>
      <c r="F21" s="69"/>
    </row>
    <row r="22" spans="1:6" ht="23.25">
      <c r="A22" s="68"/>
      <c r="B22" s="68"/>
      <c r="C22" s="68"/>
      <c r="D22" s="68"/>
      <c r="E22" s="69"/>
      <c r="F22" s="69"/>
    </row>
  </sheetData>
  <sheetProtection/>
  <mergeCells count="4">
    <mergeCell ref="A16:C16"/>
    <mergeCell ref="A1:I1"/>
    <mergeCell ref="A2:I2"/>
    <mergeCell ref="A3:I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4" width="12.57421875" style="60" customWidth="1"/>
    <col min="5" max="5" width="16.57421875" style="60" customWidth="1"/>
    <col min="6" max="6" width="12.421875" style="60" customWidth="1"/>
    <col min="7" max="7" width="14.8515625" style="60" customWidth="1"/>
    <col min="8" max="8" width="13.8515625" style="60" customWidth="1"/>
    <col min="9" max="9" width="12.57421875" style="60" customWidth="1"/>
    <col min="10" max="16384" width="9.00390625" style="60" customWidth="1"/>
  </cols>
  <sheetData>
    <row r="1" spans="1:9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  <c r="I1" s="361"/>
    </row>
    <row r="2" spans="1:9" ht="23.25">
      <c r="A2" s="361" t="s">
        <v>111</v>
      </c>
      <c r="B2" s="361"/>
      <c r="C2" s="361"/>
      <c r="D2" s="361"/>
      <c r="E2" s="361"/>
      <c r="F2" s="361"/>
      <c r="G2" s="361"/>
      <c r="H2" s="361"/>
      <c r="I2" s="361"/>
    </row>
    <row r="3" spans="1:9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  <c r="H3" s="361"/>
      <c r="I3" s="361"/>
    </row>
    <row r="4" ht="15" customHeight="1"/>
    <row r="5" spans="1:9" s="62" customFormat="1" ht="69.75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112</v>
      </c>
      <c r="F5" s="153" t="s">
        <v>113</v>
      </c>
      <c r="G5" s="153" t="s">
        <v>114</v>
      </c>
      <c r="H5" s="137" t="s">
        <v>115</v>
      </c>
      <c r="I5" s="136" t="s">
        <v>63</v>
      </c>
    </row>
    <row r="6" spans="1:9" ht="21.75" customHeight="1">
      <c r="A6" s="74" t="s">
        <v>89</v>
      </c>
      <c r="B6" s="74" t="s">
        <v>90</v>
      </c>
      <c r="C6" s="76"/>
      <c r="D6" s="77"/>
      <c r="E6" s="77"/>
      <c r="F6" s="77"/>
      <c r="G6" s="77"/>
      <c r="H6" s="76"/>
      <c r="I6" s="159">
        <f>SUM(E6:H6)</f>
        <v>0</v>
      </c>
    </row>
    <row r="7" spans="1:9" ht="21.75" customHeight="1">
      <c r="A7" s="76"/>
      <c r="B7" s="76" t="s">
        <v>91</v>
      </c>
      <c r="C7" s="76" t="s">
        <v>277</v>
      </c>
      <c r="D7" s="77">
        <v>1440640</v>
      </c>
      <c r="E7" s="77">
        <v>1380660</v>
      </c>
      <c r="F7" s="77"/>
      <c r="G7" s="77"/>
      <c r="H7" s="76"/>
      <c r="I7" s="159">
        <f>SUM(E7:H7)</f>
        <v>1380660</v>
      </c>
    </row>
    <row r="8" spans="1:9" ht="21.75" customHeight="1">
      <c r="A8" s="76" t="s">
        <v>92</v>
      </c>
      <c r="B8" s="154" t="s">
        <v>42</v>
      </c>
      <c r="C8" s="76" t="s">
        <v>277</v>
      </c>
      <c r="D8" s="77">
        <v>42000</v>
      </c>
      <c r="E8" s="77">
        <v>38500</v>
      </c>
      <c r="F8" s="77"/>
      <c r="G8" s="77"/>
      <c r="H8" s="77"/>
      <c r="I8" s="159">
        <f aca="true" t="shared" si="0" ref="I8:I15">SUM(E8:H8)</f>
        <v>38500</v>
      </c>
    </row>
    <row r="9" spans="1:9" ht="21.75" customHeight="1">
      <c r="A9" s="76"/>
      <c r="B9" s="154" t="s">
        <v>43</v>
      </c>
      <c r="C9" s="76" t="s">
        <v>277</v>
      </c>
      <c r="D9" s="77">
        <v>854900</v>
      </c>
      <c r="E9" s="77">
        <v>503400</v>
      </c>
      <c r="F9" s="77"/>
      <c r="G9" s="77">
        <v>53532</v>
      </c>
      <c r="H9" s="77"/>
      <c r="I9" s="159">
        <f t="shared" si="0"/>
        <v>556932</v>
      </c>
    </row>
    <row r="10" spans="1:9" ht="21.75" customHeight="1">
      <c r="A10" s="76"/>
      <c r="B10" s="154" t="s">
        <v>44</v>
      </c>
      <c r="C10" s="76" t="s">
        <v>277</v>
      </c>
      <c r="D10" s="77">
        <v>20000</v>
      </c>
      <c r="E10" s="77">
        <v>2920</v>
      </c>
      <c r="F10" s="77"/>
      <c r="G10" s="77"/>
      <c r="H10" s="77"/>
      <c r="I10" s="159">
        <f t="shared" si="0"/>
        <v>2920</v>
      </c>
    </row>
    <row r="11" spans="1:9" ht="21.75" customHeight="1">
      <c r="A11" s="76"/>
      <c r="B11" s="154" t="s">
        <v>93</v>
      </c>
      <c r="C11" s="76" t="s">
        <v>277</v>
      </c>
      <c r="D11" s="77">
        <v>0</v>
      </c>
      <c r="E11" s="77">
        <v>0</v>
      </c>
      <c r="F11" s="77"/>
      <c r="G11" s="77"/>
      <c r="H11" s="77"/>
      <c r="I11" s="159">
        <f t="shared" si="0"/>
        <v>0</v>
      </c>
    </row>
    <row r="12" spans="1:9" ht="21.75" customHeight="1">
      <c r="A12" s="76" t="s">
        <v>95</v>
      </c>
      <c r="B12" s="154" t="s">
        <v>94</v>
      </c>
      <c r="C12" s="76" t="s">
        <v>277</v>
      </c>
      <c r="D12" s="77">
        <v>29000</v>
      </c>
      <c r="E12" s="77">
        <v>29000</v>
      </c>
      <c r="F12" s="77"/>
      <c r="G12" s="77"/>
      <c r="H12" s="77"/>
      <c r="I12" s="159">
        <f t="shared" si="0"/>
        <v>29000</v>
      </c>
    </row>
    <row r="13" spans="1:9" ht="21.75" customHeight="1">
      <c r="A13" s="76"/>
      <c r="B13" s="154" t="s">
        <v>47</v>
      </c>
      <c r="C13" s="76" t="s">
        <v>277</v>
      </c>
      <c r="D13" s="77">
        <v>0</v>
      </c>
      <c r="E13" s="77"/>
      <c r="F13" s="77"/>
      <c r="G13" s="77"/>
      <c r="H13" s="77"/>
      <c r="I13" s="159">
        <f t="shared" si="0"/>
        <v>0</v>
      </c>
    </row>
    <row r="14" spans="1:9" ht="21.75" customHeight="1">
      <c r="A14" s="76" t="s">
        <v>96</v>
      </c>
      <c r="B14" s="154" t="s">
        <v>45</v>
      </c>
      <c r="C14" s="76" t="s">
        <v>277</v>
      </c>
      <c r="D14" s="77">
        <v>0</v>
      </c>
      <c r="E14" s="77"/>
      <c r="F14" s="77"/>
      <c r="G14" s="77"/>
      <c r="H14" s="77"/>
      <c r="I14" s="159">
        <f t="shared" si="0"/>
        <v>0</v>
      </c>
    </row>
    <row r="15" spans="1:9" ht="21.75" customHeight="1">
      <c r="A15" s="76" t="s">
        <v>97</v>
      </c>
      <c r="B15" s="154" t="s">
        <v>27</v>
      </c>
      <c r="C15" s="76" t="s">
        <v>277</v>
      </c>
      <c r="D15" s="77">
        <v>160000</v>
      </c>
      <c r="E15" s="77"/>
      <c r="F15" s="77"/>
      <c r="G15" s="77">
        <v>25000</v>
      </c>
      <c r="H15" s="77"/>
      <c r="I15" s="159">
        <f t="shared" si="0"/>
        <v>25000</v>
      </c>
    </row>
    <row r="16" spans="1:9" ht="24" thickBot="1">
      <c r="A16" s="359" t="s">
        <v>63</v>
      </c>
      <c r="B16" s="359"/>
      <c r="C16" s="359"/>
      <c r="D16" s="152">
        <f>SUM(D7:D15)</f>
        <v>2546540</v>
      </c>
      <c r="E16" s="152">
        <f>SUM(E7:E15)</f>
        <v>1954480</v>
      </c>
      <c r="F16" s="152">
        <f>SUM(F8:F15)</f>
        <v>0</v>
      </c>
      <c r="G16" s="152">
        <f>SUM(G8:G15)</f>
        <v>78532</v>
      </c>
      <c r="H16" s="152">
        <f>SUM(H8:H15)</f>
        <v>0</v>
      </c>
      <c r="I16" s="152">
        <f>SUM(I6:I15)</f>
        <v>2033012</v>
      </c>
    </row>
    <row r="17" ht="15.75" customHeight="1" thickTop="1"/>
    <row r="18" ht="23.25">
      <c r="A18" s="61" t="s">
        <v>88</v>
      </c>
    </row>
    <row r="19" ht="27.75" customHeight="1"/>
    <row r="20" spans="1:6" ht="23.25">
      <c r="A20" s="68"/>
      <c r="B20" s="68"/>
      <c r="C20" s="68"/>
      <c r="D20" s="68"/>
      <c r="E20" s="69"/>
      <c r="F20" s="69"/>
    </row>
    <row r="21" spans="1:6" ht="23.25">
      <c r="A21" s="68"/>
      <c r="B21" s="68"/>
      <c r="C21" s="68"/>
      <c r="D21" s="68"/>
      <c r="E21" s="69"/>
      <c r="F21" s="69"/>
    </row>
  </sheetData>
  <sheetProtection/>
  <mergeCells count="4">
    <mergeCell ref="A1:I1"/>
    <mergeCell ref="A2:I2"/>
    <mergeCell ref="A3:I3"/>
    <mergeCell ref="A16:C16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view="pageBreakPreview" zoomScale="90" zoomScaleSheetLayoutView="90" zoomScalePageLayoutView="0" workbookViewId="0" topLeftCell="A1">
      <selection activeCell="F12" sqref="F12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3" width="12.57421875" style="60" customWidth="1"/>
    <col min="4" max="4" width="14.421875" style="60" customWidth="1"/>
    <col min="5" max="5" width="27.00390625" style="60" customWidth="1"/>
    <col min="6" max="6" width="18.57421875" style="60" customWidth="1"/>
    <col min="7" max="7" width="16.8515625" style="60" customWidth="1"/>
    <col min="8" max="16384" width="9.00390625" style="60" customWidth="1"/>
  </cols>
  <sheetData>
    <row r="1" spans="1:7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</row>
    <row r="2" spans="1:7" ht="23.25">
      <c r="A2" s="361" t="s">
        <v>116</v>
      </c>
      <c r="B2" s="361"/>
      <c r="C2" s="361"/>
      <c r="D2" s="361"/>
      <c r="E2" s="361"/>
      <c r="F2" s="361"/>
      <c r="G2" s="361"/>
    </row>
    <row r="3" spans="1:7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</row>
    <row r="5" spans="1:7" s="62" customFormat="1" ht="46.5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117</v>
      </c>
      <c r="F5" s="153" t="s">
        <v>118</v>
      </c>
      <c r="G5" s="150" t="s">
        <v>63</v>
      </c>
    </row>
    <row r="6" spans="1:7" ht="23.25">
      <c r="A6" s="74" t="s">
        <v>89</v>
      </c>
      <c r="B6" s="74" t="s">
        <v>90</v>
      </c>
      <c r="C6" s="246"/>
      <c r="D6" s="245"/>
      <c r="E6" s="245"/>
      <c r="F6" s="245"/>
      <c r="G6" s="245"/>
    </row>
    <row r="7" spans="1:7" ht="23.25">
      <c r="A7" s="76"/>
      <c r="B7" s="76" t="s">
        <v>91</v>
      </c>
      <c r="C7" s="76"/>
      <c r="D7" s="77"/>
      <c r="E7" s="77"/>
      <c r="F7" s="77"/>
      <c r="G7" s="77">
        <f>SUM(E7:F7)</f>
        <v>0</v>
      </c>
    </row>
    <row r="8" spans="1:7" ht="23.25">
      <c r="A8" s="76" t="s">
        <v>92</v>
      </c>
      <c r="B8" s="154" t="s">
        <v>42</v>
      </c>
      <c r="C8" s="76"/>
      <c r="D8" s="77"/>
      <c r="E8" s="77"/>
      <c r="F8" s="77"/>
      <c r="G8" s="77">
        <f aca="true" t="shared" si="0" ref="G8:G15">SUM(E8:F8)</f>
        <v>0</v>
      </c>
    </row>
    <row r="9" spans="1:7" ht="23.25">
      <c r="A9" s="76"/>
      <c r="B9" s="154" t="s">
        <v>43</v>
      </c>
      <c r="C9" s="76"/>
      <c r="D9" s="77"/>
      <c r="E9" s="77"/>
      <c r="F9" s="77"/>
      <c r="G9" s="77">
        <f t="shared" si="0"/>
        <v>0</v>
      </c>
    </row>
    <row r="10" spans="1:7" ht="23.25">
      <c r="A10" s="76"/>
      <c r="B10" s="154" t="s">
        <v>44</v>
      </c>
      <c r="C10" s="76"/>
      <c r="D10" s="77"/>
      <c r="E10" s="77"/>
      <c r="F10" s="77"/>
      <c r="G10" s="77">
        <f t="shared" si="0"/>
        <v>0</v>
      </c>
    </row>
    <row r="11" spans="1:7" ht="23.25">
      <c r="A11" s="76"/>
      <c r="B11" s="154" t="s">
        <v>93</v>
      </c>
      <c r="C11" s="76"/>
      <c r="D11" s="77"/>
      <c r="E11" s="77"/>
      <c r="F11" s="77"/>
      <c r="G11" s="77">
        <f t="shared" si="0"/>
        <v>0</v>
      </c>
    </row>
    <row r="12" spans="1:7" ht="23.25">
      <c r="A12" s="76" t="s">
        <v>95</v>
      </c>
      <c r="B12" s="154" t="s">
        <v>94</v>
      </c>
      <c r="C12" s="154"/>
      <c r="D12" s="77"/>
      <c r="E12" s="77"/>
      <c r="F12" s="77"/>
      <c r="G12" s="77">
        <f t="shared" si="0"/>
        <v>0</v>
      </c>
    </row>
    <row r="13" spans="1:7" ht="23.25">
      <c r="A13" s="76"/>
      <c r="B13" s="154" t="s">
        <v>47</v>
      </c>
      <c r="C13" s="154"/>
      <c r="D13" s="77"/>
      <c r="E13" s="77"/>
      <c r="F13" s="77"/>
      <c r="G13" s="77">
        <f t="shared" si="0"/>
        <v>0</v>
      </c>
    </row>
    <row r="14" spans="1:7" ht="23.25">
      <c r="A14" s="76" t="s">
        <v>96</v>
      </c>
      <c r="B14" s="154" t="s">
        <v>45</v>
      </c>
      <c r="C14" s="154"/>
      <c r="D14" s="77"/>
      <c r="E14" s="77"/>
      <c r="F14" s="77"/>
      <c r="G14" s="77">
        <f t="shared" si="0"/>
        <v>0</v>
      </c>
    </row>
    <row r="15" spans="1:7" ht="23.25">
      <c r="A15" s="76" t="s">
        <v>97</v>
      </c>
      <c r="B15" s="154" t="s">
        <v>27</v>
      </c>
      <c r="C15" s="154"/>
      <c r="D15" s="77"/>
      <c r="E15" s="77"/>
      <c r="F15" s="77"/>
      <c r="G15" s="77">
        <f t="shared" si="0"/>
        <v>0</v>
      </c>
    </row>
    <row r="16" spans="1:7" ht="24" thickBot="1">
      <c r="A16" s="359" t="s">
        <v>63</v>
      </c>
      <c r="B16" s="359"/>
      <c r="C16" s="359"/>
      <c r="D16" s="152">
        <f>SUM(D6:D15)</f>
        <v>0</v>
      </c>
      <c r="E16" s="152">
        <f>SUM(E6:E15)</f>
        <v>0</v>
      </c>
      <c r="F16" s="152">
        <f>SUM(F6:F15)</f>
        <v>0</v>
      </c>
      <c r="G16" s="152">
        <f>SUM(G6:G15)</f>
        <v>0</v>
      </c>
    </row>
    <row r="17" ht="24" thickTop="1"/>
    <row r="18" ht="23.25">
      <c r="A18" s="61" t="s">
        <v>88</v>
      </c>
    </row>
    <row r="21" spans="1:6" ht="23.25">
      <c r="A21" s="68"/>
      <c r="B21" s="68"/>
      <c r="C21" s="68"/>
      <c r="D21" s="68"/>
      <c r="E21" s="69"/>
      <c r="F21" s="69"/>
    </row>
    <row r="22" spans="1:6" ht="23.25">
      <c r="A22" s="68"/>
      <c r="B22" s="68"/>
      <c r="C22" s="68"/>
      <c r="D22" s="68"/>
      <c r="E22" s="69"/>
      <c r="F22" s="69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="80" zoomScaleSheetLayoutView="80" zoomScalePageLayoutView="0" workbookViewId="0" topLeftCell="A1">
      <selection activeCell="F13" sqref="F13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3" width="14.140625" style="60" customWidth="1"/>
    <col min="4" max="4" width="15.421875" style="60" customWidth="1"/>
    <col min="5" max="5" width="14.57421875" style="60" customWidth="1"/>
    <col min="6" max="6" width="14.28125" style="60" customWidth="1"/>
    <col min="7" max="7" width="12.421875" style="60" customWidth="1"/>
    <col min="8" max="8" width="13.140625" style="60" customWidth="1"/>
    <col min="9" max="9" width="12.421875" style="60" customWidth="1"/>
    <col min="10" max="10" width="14.421875" style="60" customWidth="1"/>
    <col min="11" max="16384" width="9.00390625" style="60" customWidth="1"/>
  </cols>
  <sheetData>
    <row r="1" spans="1:10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23.25">
      <c r="A2" s="361" t="s">
        <v>119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  <c r="H3" s="361"/>
      <c r="I3" s="361"/>
      <c r="J3" s="361"/>
    </row>
    <row r="4" ht="15.75" customHeight="1"/>
    <row r="5" spans="1:10" s="62" customFormat="1" ht="69.75">
      <c r="A5" s="150" t="s">
        <v>87</v>
      </c>
      <c r="B5" s="150" t="s">
        <v>74</v>
      </c>
      <c r="C5" s="136" t="s">
        <v>71</v>
      </c>
      <c r="D5" s="137" t="s">
        <v>28</v>
      </c>
      <c r="E5" s="155" t="s">
        <v>120</v>
      </c>
      <c r="F5" s="155" t="s">
        <v>121</v>
      </c>
      <c r="G5" s="155" t="s">
        <v>122</v>
      </c>
      <c r="H5" s="153" t="s">
        <v>123</v>
      </c>
      <c r="I5" s="153" t="s">
        <v>124</v>
      </c>
      <c r="J5" s="150" t="s">
        <v>63</v>
      </c>
    </row>
    <row r="6" spans="1:10" ht="23.25">
      <c r="A6" s="74" t="s">
        <v>89</v>
      </c>
      <c r="B6" s="74" t="s">
        <v>90</v>
      </c>
      <c r="C6" s="247"/>
      <c r="D6" s="245"/>
      <c r="E6" s="245"/>
      <c r="F6" s="245"/>
      <c r="G6" s="245"/>
      <c r="H6" s="245"/>
      <c r="I6" s="245"/>
      <c r="J6" s="245"/>
    </row>
    <row r="7" spans="1:10" ht="23.25">
      <c r="A7" s="76"/>
      <c r="B7" s="76" t="s">
        <v>91</v>
      </c>
      <c r="C7" s="76" t="s">
        <v>277</v>
      </c>
      <c r="D7" s="77">
        <v>1309620</v>
      </c>
      <c r="E7" s="77">
        <v>1209840</v>
      </c>
      <c r="F7" s="77"/>
      <c r="G7" s="77"/>
      <c r="H7" s="77"/>
      <c r="I7" s="77"/>
      <c r="J7" s="77">
        <f>SUM(E7:I7)</f>
        <v>1209840</v>
      </c>
    </row>
    <row r="8" spans="1:10" ht="23.25">
      <c r="A8" s="76" t="s">
        <v>92</v>
      </c>
      <c r="B8" s="154" t="s">
        <v>42</v>
      </c>
      <c r="C8" s="76" t="s">
        <v>277</v>
      </c>
      <c r="D8" s="77">
        <v>10000</v>
      </c>
      <c r="E8" s="77">
        <v>0</v>
      </c>
      <c r="F8" s="77"/>
      <c r="G8" s="77"/>
      <c r="H8" s="77"/>
      <c r="I8" s="77"/>
      <c r="J8" s="77">
        <f aca="true" t="shared" si="0" ref="J8:J15">SUM(E8:I8)</f>
        <v>0</v>
      </c>
    </row>
    <row r="9" spans="1:10" ht="23.25">
      <c r="A9" s="76"/>
      <c r="B9" s="154" t="s">
        <v>43</v>
      </c>
      <c r="C9" s="76" t="s">
        <v>277</v>
      </c>
      <c r="D9" s="77">
        <v>472660</v>
      </c>
      <c r="E9" s="77">
        <v>366466</v>
      </c>
      <c r="F9" s="77">
        <v>0</v>
      </c>
      <c r="G9" s="77"/>
      <c r="H9" s="77">
        <v>17900</v>
      </c>
      <c r="I9" s="77"/>
      <c r="J9" s="77">
        <f t="shared" si="0"/>
        <v>384366</v>
      </c>
    </row>
    <row r="10" spans="1:10" ht="23.25">
      <c r="A10" s="76"/>
      <c r="B10" s="154" t="s">
        <v>44</v>
      </c>
      <c r="C10" s="76" t="s">
        <v>277</v>
      </c>
      <c r="D10" s="77">
        <v>458000</v>
      </c>
      <c r="E10" s="77">
        <v>46893</v>
      </c>
      <c r="F10" s="77">
        <v>0</v>
      </c>
      <c r="G10" s="77"/>
      <c r="H10" s="77">
        <v>154880</v>
      </c>
      <c r="I10" s="77"/>
      <c r="J10" s="77">
        <f t="shared" si="0"/>
        <v>201773</v>
      </c>
    </row>
    <row r="11" spans="1:10" ht="23.25">
      <c r="A11" s="76"/>
      <c r="B11" s="154" t="s">
        <v>93</v>
      </c>
      <c r="C11" s="76" t="s">
        <v>277</v>
      </c>
      <c r="D11" s="77">
        <v>0</v>
      </c>
      <c r="E11" s="77"/>
      <c r="F11" s="77"/>
      <c r="G11" s="77"/>
      <c r="H11" s="77"/>
      <c r="I11" s="77"/>
      <c r="J11" s="77">
        <f t="shared" si="0"/>
        <v>0</v>
      </c>
    </row>
    <row r="12" spans="1:10" ht="23.25">
      <c r="A12" s="76" t="s">
        <v>95</v>
      </c>
      <c r="B12" s="154" t="s">
        <v>94</v>
      </c>
      <c r="C12" s="76" t="s">
        <v>277</v>
      </c>
      <c r="D12" s="77">
        <v>259000</v>
      </c>
      <c r="E12" s="77">
        <v>159000</v>
      </c>
      <c r="F12" s="77">
        <v>0</v>
      </c>
      <c r="G12" s="77"/>
      <c r="H12" s="77">
        <v>55566.17</v>
      </c>
      <c r="I12" s="77"/>
      <c r="J12" s="77">
        <f t="shared" si="0"/>
        <v>214566.16999999998</v>
      </c>
    </row>
    <row r="13" spans="1:10" ht="23.25">
      <c r="A13" s="76"/>
      <c r="B13" s="154" t="s">
        <v>47</v>
      </c>
      <c r="C13" s="76" t="s">
        <v>277</v>
      </c>
      <c r="D13" s="77">
        <v>7197000</v>
      </c>
      <c r="E13" s="77"/>
      <c r="F13" s="77">
        <v>4764440</v>
      </c>
      <c r="G13" s="77"/>
      <c r="H13" s="77"/>
      <c r="I13" s="77"/>
      <c r="J13" s="77">
        <f t="shared" si="0"/>
        <v>4764440</v>
      </c>
    </row>
    <row r="14" spans="1:10" ht="23.25">
      <c r="A14" s="76" t="s">
        <v>96</v>
      </c>
      <c r="B14" s="154" t="s">
        <v>45</v>
      </c>
      <c r="C14" s="154"/>
      <c r="D14" s="77">
        <v>0</v>
      </c>
      <c r="E14" s="77"/>
      <c r="F14" s="77"/>
      <c r="G14" s="77"/>
      <c r="H14" s="77"/>
      <c r="I14" s="77"/>
      <c r="J14" s="77">
        <f t="shared" si="0"/>
        <v>0</v>
      </c>
    </row>
    <row r="15" spans="1:10" ht="23.25">
      <c r="A15" s="76" t="s">
        <v>97</v>
      </c>
      <c r="B15" s="154" t="s">
        <v>27</v>
      </c>
      <c r="C15" s="76"/>
      <c r="D15" s="77">
        <v>623000</v>
      </c>
      <c r="E15" s="77"/>
      <c r="F15" s="77">
        <v>622322.82</v>
      </c>
      <c r="G15" s="77"/>
      <c r="H15" s="77"/>
      <c r="I15" s="77"/>
      <c r="J15" s="77">
        <f t="shared" si="0"/>
        <v>622322.82</v>
      </c>
    </row>
    <row r="16" spans="1:10" ht="24" thickBot="1">
      <c r="A16" s="359" t="s">
        <v>63</v>
      </c>
      <c r="B16" s="359"/>
      <c r="C16" s="359"/>
      <c r="D16" s="152">
        <f aca="true" t="shared" si="1" ref="D16:I16">SUM(D6:D15)</f>
        <v>10329280</v>
      </c>
      <c r="E16" s="152">
        <f t="shared" si="1"/>
        <v>1782199</v>
      </c>
      <c r="F16" s="152">
        <f t="shared" si="1"/>
        <v>5386762.82</v>
      </c>
      <c r="G16" s="152">
        <f t="shared" si="1"/>
        <v>0</v>
      </c>
      <c r="H16" s="152">
        <f t="shared" si="1"/>
        <v>228346.16999999998</v>
      </c>
      <c r="I16" s="152">
        <f t="shared" si="1"/>
        <v>0</v>
      </c>
      <c r="J16" s="152">
        <f>SUM(J6:J15)</f>
        <v>7397307.99</v>
      </c>
    </row>
    <row r="17" ht="15.75" customHeight="1" thickTop="1"/>
    <row r="18" ht="23.25">
      <c r="A18" s="61" t="s">
        <v>88</v>
      </c>
    </row>
    <row r="21" spans="1:6" ht="23.25">
      <c r="A21" s="68"/>
      <c r="B21" s="68"/>
      <c r="C21" s="68"/>
      <c r="D21" s="68"/>
      <c r="E21" s="69"/>
      <c r="F21" s="69"/>
    </row>
    <row r="22" spans="1:6" ht="23.25">
      <c r="A22" s="68"/>
      <c r="B22" s="68"/>
      <c r="C22" s="68"/>
      <c r="D22" s="68"/>
      <c r="E22" s="69"/>
      <c r="F22" s="69"/>
    </row>
  </sheetData>
  <sheetProtection/>
  <mergeCells count="4">
    <mergeCell ref="A1:J1"/>
    <mergeCell ref="A2:J2"/>
    <mergeCell ref="A3:J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"/>
  <sheetViews>
    <sheetView view="pageBreakPreview" zoomScale="110" zoomScaleSheetLayoutView="110" zoomScalePageLayoutView="0" workbookViewId="0" topLeftCell="A1">
      <selection activeCell="B24" sqref="B24"/>
    </sheetView>
  </sheetViews>
  <sheetFormatPr defaultColWidth="9.140625" defaultRowHeight="15"/>
  <cols>
    <col min="1" max="1" width="6.57421875" style="0" customWidth="1"/>
    <col min="2" max="10" width="9.00390625" style="270" customWidth="1"/>
  </cols>
  <sheetData>
    <row r="1" spans="1:10" ht="23.25">
      <c r="A1" s="348" t="s">
        <v>328</v>
      </c>
      <c r="B1" s="348"/>
      <c r="C1" s="348"/>
      <c r="D1" s="348"/>
      <c r="E1" s="348"/>
      <c r="F1" s="348"/>
      <c r="G1" s="348"/>
      <c r="H1" s="348"/>
      <c r="I1" s="348"/>
      <c r="J1" s="310"/>
    </row>
    <row r="2" spans="1:10" ht="23.25">
      <c r="A2" s="348" t="s">
        <v>60</v>
      </c>
      <c r="B2" s="348"/>
      <c r="C2" s="348"/>
      <c r="D2" s="348"/>
      <c r="E2" s="348"/>
      <c r="F2" s="348"/>
      <c r="G2" s="348"/>
      <c r="H2" s="348"/>
      <c r="I2" s="348"/>
      <c r="J2" s="310"/>
    </row>
    <row r="3" spans="1:10" ht="23.25">
      <c r="A3" s="348" t="s">
        <v>329</v>
      </c>
      <c r="B3" s="348"/>
      <c r="C3" s="348"/>
      <c r="D3" s="348"/>
      <c r="E3" s="348"/>
      <c r="F3" s="348"/>
      <c r="G3" s="348"/>
      <c r="H3" s="348"/>
      <c r="I3" s="348"/>
      <c r="J3" s="310"/>
    </row>
    <row r="5" ht="21">
      <c r="B5" s="270" t="s">
        <v>169</v>
      </c>
    </row>
    <row r="6" ht="21">
      <c r="C6" s="270" t="s">
        <v>330</v>
      </c>
    </row>
    <row r="7" ht="21">
      <c r="B7" s="270" t="s">
        <v>333</v>
      </c>
    </row>
    <row r="8" ht="21">
      <c r="B8" s="270" t="s">
        <v>334</v>
      </c>
    </row>
    <row r="9" ht="21">
      <c r="B9" s="270" t="s">
        <v>335</v>
      </c>
    </row>
    <row r="13" ht="21">
      <c r="B13" s="270" t="s">
        <v>331</v>
      </c>
    </row>
    <row r="14" ht="21">
      <c r="C14" s="270" t="s">
        <v>170</v>
      </c>
    </row>
    <row r="15" ht="21">
      <c r="C15" s="270" t="s">
        <v>179</v>
      </c>
    </row>
    <row r="16" ht="21">
      <c r="B16" s="270" t="s">
        <v>332</v>
      </c>
    </row>
    <row r="17" ht="21">
      <c r="B17" s="270" t="s">
        <v>336</v>
      </c>
    </row>
    <row r="18" ht="21">
      <c r="B18" s="270" t="s">
        <v>337</v>
      </c>
    </row>
    <row r="19" ht="21">
      <c r="C19" s="270" t="s">
        <v>338</v>
      </c>
    </row>
    <row r="20" ht="21">
      <c r="C20" s="270" t="s">
        <v>339</v>
      </c>
    </row>
    <row r="21" ht="21">
      <c r="B21" s="270" t="s">
        <v>340</v>
      </c>
    </row>
    <row r="22" ht="21">
      <c r="C22" s="270" t="s">
        <v>341</v>
      </c>
    </row>
    <row r="23" ht="21">
      <c r="C23" s="270" t="s">
        <v>342</v>
      </c>
    </row>
    <row r="24" ht="21">
      <c r="B24" s="270" t="s">
        <v>343</v>
      </c>
    </row>
    <row r="31" spans="3:10" ht="21">
      <c r="C31"/>
      <c r="D31"/>
      <c r="E31"/>
      <c r="F31"/>
      <c r="G31"/>
      <c r="H31"/>
      <c r="I31"/>
      <c r="J31"/>
    </row>
    <row r="32" spans="3:10" ht="21">
      <c r="C32"/>
      <c r="D32"/>
      <c r="E32"/>
      <c r="F32"/>
      <c r="G32"/>
      <c r="H32"/>
      <c r="I32"/>
      <c r="J32"/>
    </row>
    <row r="33" spans="3:10" ht="21">
      <c r="C33"/>
      <c r="D33"/>
      <c r="E33"/>
      <c r="F33"/>
      <c r="G33"/>
      <c r="H33"/>
      <c r="I33"/>
      <c r="J33"/>
    </row>
    <row r="34" spans="3:10" ht="21">
      <c r="C34"/>
      <c r="D34"/>
      <c r="E34"/>
      <c r="F34"/>
      <c r="G34"/>
      <c r="H34"/>
      <c r="I34"/>
      <c r="J34"/>
    </row>
    <row r="35" spans="3:10" ht="21">
      <c r="C35"/>
      <c r="D35"/>
      <c r="E35"/>
      <c r="F35"/>
      <c r="G35"/>
      <c r="H35"/>
      <c r="I35"/>
      <c r="J35"/>
    </row>
    <row r="36" spans="3:10" ht="21">
      <c r="C36"/>
      <c r="D36"/>
      <c r="E36"/>
      <c r="F36"/>
      <c r="G36"/>
      <c r="H36"/>
      <c r="I36"/>
      <c r="J36"/>
    </row>
    <row r="37" spans="3:10" ht="21">
      <c r="C37"/>
      <c r="D37"/>
      <c r="E37"/>
      <c r="F37"/>
      <c r="G37"/>
      <c r="H37"/>
      <c r="I37"/>
      <c r="J37"/>
    </row>
    <row r="38" spans="3:10" ht="21">
      <c r="C38"/>
      <c r="D38"/>
      <c r="E38"/>
      <c r="F38"/>
      <c r="G38"/>
      <c r="H38"/>
      <c r="I38"/>
      <c r="J38"/>
    </row>
    <row r="39" spans="3:10" ht="21">
      <c r="C39"/>
      <c r="D39"/>
      <c r="E39"/>
      <c r="F39"/>
      <c r="G39"/>
      <c r="H39"/>
      <c r="I39"/>
      <c r="J39"/>
    </row>
    <row r="40" spans="3:10" ht="21">
      <c r="C40"/>
      <c r="D40"/>
      <c r="E40"/>
      <c r="F40"/>
      <c r="G40"/>
      <c r="H40"/>
      <c r="I40"/>
      <c r="J40"/>
    </row>
    <row r="41" spans="3:10" ht="21">
      <c r="C41"/>
      <c r="D41"/>
      <c r="E41"/>
      <c r="F41"/>
      <c r="G41"/>
      <c r="H41"/>
      <c r="I41"/>
      <c r="J41"/>
    </row>
    <row r="42" spans="3:10" ht="21">
      <c r="C42"/>
      <c r="D42"/>
      <c r="E42"/>
      <c r="F42"/>
      <c r="G42"/>
      <c r="H42"/>
      <c r="I42"/>
      <c r="J42"/>
    </row>
    <row r="43" spans="3:10" ht="21">
      <c r="C43"/>
      <c r="D43"/>
      <c r="E43"/>
      <c r="F43"/>
      <c r="G43"/>
      <c r="H43"/>
      <c r="I43"/>
      <c r="J43"/>
    </row>
    <row r="44" spans="3:10" ht="21">
      <c r="C44"/>
      <c r="D44"/>
      <c r="E44"/>
      <c r="F44"/>
      <c r="G44"/>
      <c r="H44"/>
      <c r="I44"/>
      <c r="J44"/>
    </row>
    <row r="45" spans="3:10" ht="21">
      <c r="C45"/>
      <c r="D45"/>
      <c r="E45"/>
      <c r="F45"/>
      <c r="G45"/>
      <c r="H45"/>
      <c r="I45"/>
      <c r="J45"/>
    </row>
    <row r="46" spans="3:10" ht="21">
      <c r="C46"/>
      <c r="D46"/>
      <c r="E46"/>
      <c r="F46"/>
      <c r="G46"/>
      <c r="H46"/>
      <c r="I46"/>
      <c r="J46"/>
    </row>
    <row r="47" spans="3:10" ht="21">
      <c r="C47"/>
      <c r="D47"/>
      <c r="E47"/>
      <c r="F47"/>
      <c r="G47"/>
      <c r="H47"/>
      <c r="I47"/>
      <c r="J47"/>
    </row>
    <row r="48" spans="3:10" ht="21">
      <c r="C48"/>
      <c r="D48"/>
      <c r="E48"/>
      <c r="F48"/>
      <c r="G48"/>
      <c r="H48"/>
      <c r="I48"/>
      <c r="J48"/>
    </row>
    <row r="49" spans="3:10" ht="21">
      <c r="C49"/>
      <c r="D49"/>
      <c r="E49"/>
      <c r="F49"/>
      <c r="G49"/>
      <c r="H49"/>
      <c r="I49"/>
      <c r="J49"/>
    </row>
    <row r="50" spans="3:10" ht="21">
      <c r="C50"/>
      <c r="D50"/>
      <c r="E50"/>
      <c r="F50"/>
      <c r="G50"/>
      <c r="H50"/>
      <c r="I50"/>
      <c r="J50"/>
    </row>
    <row r="51" spans="3:10" ht="21">
      <c r="C51"/>
      <c r="D51"/>
      <c r="E51"/>
      <c r="F51"/>
      <c r="G51"/>
      <c r="H51"/>
      <c r="I51"/>
      <c r="J51"/>
    </row>
    <row r="52" spans="3:10" ht="21">
      <c r="C52"/>
      <c r="D52"/>
      <c r="E52"/>
      <c r="F52"/>
      <c r="G52"/>
      <c r="H52"/>
      <c r="I52"/>
      <c r="J52"/>
    </row>
    <row r="53" spans="3:10" ht="21">
      <c r="C53"/>
      <c r="D53"/>
      <c r="E53"/>
      <c r="F53"/>
      <c r="G53"/>
      <c r="H53"/>
      <c r="I53"/>
      <c r="J53"/>
    </row>
    <row r="54" spans="3:10" ht="21">
      <c r="C54"/>
      <c r="D54"/>
      <c r="E54"/>
      <c r="F54"/>
      <c r="G54"/>
      <c r="H54"/>
      <c r="I54"/>
      <c r="J54"/>
    </row>
    <row r="55" spans="3:10" ht="21">
      <c r="C55"/>
      <c r="D55"/>
      <c r="E55"/>
      <c r="F55"/>
      <c r="G55"/>
      <c r="H55"/>
      <c r="I55"/>
      <c r="J55"/>
    </row>
    <row r="56" spans="3:10" ht="21">
      <c r="C56"/>
      <c r="D56"/>
      <c r="E56"/>
      <c r="F56"/>
      <c r="G56"/>
      <c r="H56"/>
      <c r="I56"/>
      <c r="J56"/>
    </row>
    <row r="57" spans="3:10" ht="21">
      <c r="C57"/>
      <c r="D57"/>
      <c r="E57"/>
      <c r="F57"/>
      <c r="G57"/>
      <c r="H57"/>
      <c r="I57"/>
      <c r="J57"/>
    </row>
    <row r="58" spans="3:10" ht="21">
      <c r="C58"/>
      <c r="D58"/>
      <c r="E58"/>
      <c r="F58"/>
      <c r="G58"/>
      <c r="H58"/>
      <c r="I58"/>
      <c r="J58"/>
    </row>
    <row r="59" spans="3:10" ht="21">
      <c r="C59"/>
      <c r="D59"/>
      <c r="E59"/>
      <c r="F59"/>
      <c r="G59"/>
      <c r="H59"/>
      <c r="I59"/>
      <c r="J59"/>
    </row>
    <row r="60" spans="3:10" ht="21">
      <c r="C60"/>
      <c r="D60"/>
      <c r="E60"/>
      <c r="F60"/>
      <c r="G60"/>
      <c r="H60"/>
      <c r="I60"/>
      <c r="J60"/>
    </row>
    <row r="61" spans="3:10" ht="21">
      <c r="C61"/>
      <c r="D61"/>
      <c r="E61"/>
      <c r="F61"/>
      <c r="G61"/>
      <c r="H61"/>
      <c r="I61"/>
      <c r="J61"/>
    </row>
    <row r="62" spans="3:10" ht="28.5" customHeight="1">
      <c r="C62"/>
      <c r="D62"/>
      <c r="E62"/>
      <c r="F62"/>
      <c r="G62"/>
      <c r="H62"/>
      <c r="I62"/>
      <c r="J62"/>
    </row>
    <row r="63" spans="3:10" ht="19.5" customHeight="1">
      <c r="C63"/>
      <c r="D63"/>
      <c r="E63"/>
      <c r="F63"/>
      <c r="G63"/>
      <c r="H63"/>
      <c r="I63"/>
      <c r="J63"/>
    </row>
    <row r="64" spans="2:10" ht="18" customHeight="1">
      <c r="B64"/>
      <c r="C64"/>
      <c r="D64"/>
      <c r="E64"/>
      <c r="F64"/>
      <c r="G64"/>
      <c r="H64"/>
      <c r="I64"/>
      <c r="J64"/>
    </row>
    <row r="65" spans="2:10" ht="28.5" customHeight="1">
      <c r="B65"/>
      <c r="C65"/>
      <c r="D65"/>
      <c r="E65"/>
      <c r="F65"/>
      <c r="G65"/>
      <c r="H65"/>
      <c r="I65"/>
      <c r="J65"/>
    </row>
    <row r="66" spans="2:10" ht="21" customHeight="1">
      <c r="B66"/>
      <c r="C66"/>
      <c r="D66"/>
      <c r="E66"/>
      <c r="F66"/>
      <c r="G66"/>
      <c r="H66"/>
      <c r="I66"/>
      <c r="J66"/>
    </row>
    <row r="67" spans="2:10" ht="21" customHeight="1">
      <c r="B67"/>
      <c r="C67"/>
      <c r="D67"/>
      <c r="E67"/>
      <c r="F67"/>
      <c r="G67"/>
      <c r="H67"/>
      <c r="I67"/>
      <c r="J67"/>
    </row>
    <row r="68" spans="2:10" ht="19.5" customHeight="1">
      <c r="B68"/>
      <c r="C68"/>
      <c r="D68"/>
      <c r="E68"/>
      <c r="F68"/>
      <c r="G68"/>
      <c r="H68"/>
      <c r="I68"/>
      <c r="J68"/>
    </row>
    <row r="69" spans="2:10" ht="14.25">
      <c r="B69"/>
      <c r="C69"/>
      <c r="D69"/>
      <c r="E69"/>
      <c r="F69"/>
      <c r="G69"/>
      <c r="H69"/>
      <c r="I69"/>
      <c r="J69"/>
    </row>
    <row r="70" spans="2:10" ht="24.75" customHeight="1">
      <c r="B70"/>
      <c r="C70"/>
      <c r="D70"/>
      <c r="E70"/>
      <c r="F70"/>
      <c r="G70"/>
      <c r="H70"/>
      <c r="I70"/>
      <c r="J70"/>
    </row>
    <row r="73" spans="2:10" ht="14.25">
      <c r="B73"/>
      <c r="C73"/>
      <c r="D73"/>
      <c r="E73"/>
      <c r="F73"/>
      <c r="G73"/>
      <c r="H73"/>
      <c r="I73"/>
      <c r="J73"/>
    </row>
  </sheetData>
  <sheetProtection/>
  <mergeCells count="3">
    <mergeCell ref="A1:I1"/>
    <mergeCell ref="A2:I2"/>
    <mergeCell ref="A3:I3"/>
  </mergeCells>
  <printOptions horizontalCentered="1"/>
  <pageMargins left="0.5118110236220472" right="0.31496062992125984" top="0" bottom="0" header="0.11811023622047245" footer="0.118110236220472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3" width="20.421875" style="60" customWidth="1"/>
    <col min="4" max="4" width="16.421875" style="60" customWidth="1"/>
    <col min="5" max="5" width="20.28125" style="60" customWidth="1"/>
    <col min="6" max="6" width="18.8515625" style="60" customWidth="1"/>
    <col min="7" max="7" width="18.421875" style="60" customWidth="1"/>
    <col min="8" max="16384" width="9.00390625" style="60" customWidth="1"/>
  </cols>
  <sheetData>
    <row r="1" spans="1:7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</row>
    <row r="2" spans="1:7" ht="23.25">
      <c r="A2" s="361" t="s">
        <v>125</v>
      </c>
      <c r="B2" s="361"/>
      <c r="C2" s="361"/>
      <c r="D2" s="361"/>
      <c r="E2" s="361"/>
      <c r="F2" s="361"/>
      <c r="G2" s="361"/>
    </row>
    <row r="3" spans="1:7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</row>
    <row r="4" ht="18.75" customHeight="1"/>
    <row r="5" spans="1:7" s="62" customFormat="1" ht="69.75">
      <c r="A5" s="136" t="s">
        <v>87</v>
      </c>
      <c r="B5" s="136" t="s">
        <v>74</v>
      </c>
      <c r="C5" s="136" t="s">
        <v>71</v>
      </c>
      <c r="D5" s="137" t="s">
        <v>28</v>
      </c>
      <c r="E5" s="137" t="s">
        <v>126</v>
      </c>
      <c r="F5" s="137" t="s">
        <v>127</v>
      </c>
      <c r="G5" s="136" t="s">
        <v>63</v>
      </c>
    </row>
    <row r="6" spans="1:7" s="62" customFormat="1" ht="23.25">
      <c r="A6" s="74" t="s">
        <v>89</v>
      </c>
      <c r="B6" s="74" t="s">
        <v>90</v>
      </c>
      <c r="C6" s="248"/>
      <c r="D6" s="249"/>
      <c r="E6" s="250"/>
      <c r="F6" s="250"/>
      <c r="G6" s="251"/>
    </row>
    <row r="7" spans="1:7" s="62" customFormat="1" ht="23.25">
      <c r="A7" s="76"/>
      <c r="B7" s="76" t="s">
        <v>91</v>
      </c>
      <c r="C7" s="240"/>
      <c r="D7" s="241"/>
      <c r="E7" s="242">
        <v>0</v>
      </c>
      <c r="F7" s="242">
        <v>0</v>
      </c>
      <c r="G7" s="243">
        <f>SUM(E7:F7)</f>
        <v>0</v>
      </c>
    </row>
    <row r="8" spans="1:7" ht="23.25">
      <c r="A8" s="76" t="s">
        <v>92</v>
      </c>
      <c r="B8" s="154" t="s">
        <v>42</v>
      </c>
      <c r="C8" s="76"/>
      <c r="D8" s="77"/>
      <c r="E8" s="77">
        <v>0</v>
      </c>
      <c r="F8" s="77">
        <v>0</v>
      </c>
      <c r="G8" s="243">
        <f aca="true" t="shared" si="0" ref="G8:G15">SUM(E8:F8)</f>
        <v>0</v>
      </c>
    </row>
    <row r="9" spans="1:7" ht="23.25">
      <c r="A9" s="76"/>
      <c r="B9" s="154" t="s">
        <v>43</v>
      </c>
      <c r="C9" s="76" t="s">
        <v>277</v>
      </c>
      <c r="D9" s="77">
        <v>25000</v>
      </c>
      <c r="E9" s="77"/>
      <c r="F9" s="77">
        <v>10520</v>
      </c>
      <c r="G9" s="243">
        <f t="shared" si="0"/>
        <v>10520</v>
      </c>
    </row>
    <row r="10" spans="1:7" ht="23.25">
      <c r="A10" s="76"/>
      <c r="B10" s="154" t="s">
        <v>44</v>
      </c>
      <c r="C10" s="76" t="s">
        <v>277</v>
      </c>
      <c r="D10" s="77"/>
      <c r="E10" s="77"/>
      <c r="F10" s="77">
        <v>0</v>
      </c>
      <c r="G10" s="243">
        <f t="shared" si="0"/>
        <v>0</v>
      </c>
    </row>
    <row r="11" spans="1:7" ht="23.25">
      <c r="A11" s="76"/>
      <c r="B11" s="154" t="s">
        <v>93</v>
      </c>
      <c r="C11" s="76"/>
      <c r="D11" s="77"/>
      <c r="E11" s="77"/>
      <c r="F11" s="77"/>
      <c r="G11" s="243">
        <f t="shared" si="0"/>
        <v>0</v>
      </c>
    </row>
    <row r="12" spans="1:7" ht="23.25">
      <c r="A12" s="76" t="s">
        <v>95</v>
      </c>
      <c r="B12" s="154" t="s">
        <v>94</v>
      </c>
      <c r="C12" s="154"/>
      <c r="D12" s="77"/>
      <c r="E12" s="77"/>
      <c r="F12" s="77"/>
      <c r="G12" s="243">
        <f t="shared" si="0"/>
        <v>0</v>
      </c>
    </row>
    <row r="13" spans="1:7" ht="23.25">
      <c r="A13" s="76"/>
      <c r="B13" s="154" t="s">
        <v>47</v>
      </c>
      <c r="C13" s="154"/>
      <c r="D13" s="77"/>
      <c r="E13" s="77"/>
      <c r="F13" s="77"/>
      <c r="G13" s="243">
        <f t="shared" si="0"/>
        <v>0</v>
      </c>
    </row>
    <row r="14" spans="1:7" ht="23.25">
      <c r="A14" s="76" t="s">
        <v>96</v>
      </c>
      <c r="B14" s="154" t="s">
        <v>45</v>
      </c>
      <c r="C14" s="154"/>
      <c r="D14" s="77"/>
      <c r="E14" s="77"/>
      <c r="F14" s="77"/>
      <c r="G14" s="244">
        <f t="shared" si="0"/>
        <v>0</v>
      </c>
    </row>
    <row r="15" spans="1:7" ht="23.25">
      <c r="A15" s="76" t="s">
        <v>97</v>
      </c>
      <c r="B15" s="154" t="s">
        <v>27</v>
      </c>
      <c r="C15" s="154" t="s">
        <v>277</v>
      </c>
      <c r="D15" s="77"/>
      <c r="E15" s="77"/>
      <c r="F15" s="77"/>
      <c r="G15" s="243">
        <f t="shared" si="0"/>
        <v>0</v>
      </c>
    </row>
    <row r="16" spans="1:7" ht="24" thickBot="1">
      <c r="A16" s="359" t="s">
        <v>63</v>
      </c>
      <c r="B16" s="359"/>
      <c r="C16" s="359"/>
      <c r="D16" s="152">
        <f>SUM(D8:D15)</f>
        <v>25000</v>
      </c>
      <c r="E16" s="152">
        <f>SUM(E8:E15)</f>
        <v>0</v>
      </c>
      <c r="F16" s="152">
        <f>SUM(F8:F15)</f>
        <v>10520</v>
      </c>
      <c r="G16" s="152">
        <f>SUM(G8:G15)</f>
        <v>10520</v>
      </c>
    </row>
    <row r="17" ht="16.5" customHeight="1" thickTop="1"/>
    <row r="18" ht="23.25">
      <c r="A18" s="61" t="s">
        <v>88</v>
      </c>
    </row>
    <row r="20" spans="1:6" ht="23.25">
      <c r="A20" s="68"/>
      <c r="B20" s="68"/>
      <c r="C20" s="68"/>
      <c r="D20" s="68"/>
      <c r="E20" s="69"/>
      <c r="F20" s="69"/>
    </row>
    <row r="21" spans="1:6" ht="23.25">
      <c r="A21" s="68"/>
      <c r="B21" s="68"/>
      <c r="C21" s="68"/>
      <c r="D21" s="68"/>
      <c r="E21" s="69"/>
      <c r="F21" s="69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5.7109375" style="60" customWidth="1"/>
    <col min="2" max="2" width="21.57421875" style="60" customWidth="1"/>
    <col min="3" max="3" width="15.8515625" style="60" customWidth="1"/>
    <col min="4" max="4" width="13.140625" style="60" customWidth="1"/>
    <col min="5" max="5" width="15.421875" style="60" customWidth="1"/>
    <col min="6" max="6" width="14.00390625" style="60" customWidth="1"/>
    <col min="7" max="7" width="13.8515625" style="60" customWidth="1"/>
    <col min="8" max="8" width="15.57421875" style="60" customWidth="1"/>
    <col min="9" max="9" width="12.57421875" style="60" customWidth="1"/>
    <col min="10" max="16384" width="9.00390625" style="60" customWidth="1"/>
  </cols>
  <sheetData>
    <row r="1" spans="1:9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  <c r="I1" s="361"/>
    </row>
    <row r="2" spans="1:9" ht="23.25">
      <c r="A2" s="361" t="s">
        <v>128</v>
      </c>
      <c r="B2" s="361"/>
      <c r="C2" s="361"/>
      <c r="D2" s="361"/>
      <c r="E2" s="361"/>
      <c r="F2" s="361"/>
      <c r="G2" s="361"/>
      <c r="H2" s="361"/>
      <c r="I2" s="361"/>
    </row>
    <row r="3" spans="1:9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  <c r="H3" s="361"/>
      <c r="I3" s="361"/>
    </row>
    <row r="4" ht="20.25" customHeight="1"/>
    <row r="5" spans="1:9" s="62" customFormat="1" ht="93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129</v>
      </c>
      <c r="F5" s="153" t="s">
        <v>130</v>
      </c>
      <c r="G5" s="153" t="s">
        <v>131</v>
      </c>
      <c r="H5" s="153" t="s">
        <v>132</v>
      </c>
      <c r="I5" s="150" t="s">
        <v>63</v>
      </c>
    </row>
    <row r="6" spans="1:9" ht="21" customHeight="1">
      <c r="A6" s="74" t="s">
        <v>89</v>
      </c>
      <c r="B6" s="74" t="s">
        <v>90</v>
      </c>
      <c r="C6" s="246"/>
      <c r="D6" s="245"/>
      <c r="E6" s="245"/>
      <c r="F6" s="245"/>
      <c r="G6" s="245"/>
      <c r="H6" s="245"/>
      <c r="I6" s="245"/>
    </row>
    <row r="7" spans="1:9" ht="21" customHeight="1">
      <c r="A7" s="76"/>
      <c r="B7" s="76" t="s">
        <v>91</v>
      </c>
      <c r="C7" s="76"/>
      <c r="D7" s="77"/>
      <c r="E7" s="77"/>
      <c r="F7" s="77"/>
      <c r="G7" s="77"/>
      <c r="H7" s="77"/>
      <c r="I7" s="77">
        <f>SUM(E7:H7)</f>
        <v>0</v>
      </c>
    </row>
    <row r="8" spans="1:9" ht="21" customHeight="1">
      <c r="A8" s="76" t="s">
        <v>92</v>
      </c>
      <c r="B8" s="154" t="s">
        <v>42</v>
      </c>
      <c r="C8" s="76"/>
      <c r="D8" s="77"/>
      <c r="E8" s="77"/>
      <c r="F8" s="77"/>
      <c r="G8" s="77"/>
      <c r="H8" s="77"/>
      <c r="I8" s="77">
        <f aca="true" t="shared" si="0" ref="I8:I15">SUM(E8:H8)</f>
        <v>0</v>
      </c>
    </row>
    <row r="9" spans="1:9" ht="21" customHeight="1">
      <c r="A9" s="76"/>
      <c r="B9" s="154" t="s">
        <v>43</v>
      </c>
      <c r="C9" s="76" t="s">
        <v>277</v>
      </c>
      <c r="D9" s="77">
        <v>383000</v>
      </c>
      <c r="E9" s="77"/>
      <c r="F9" s="77">
        <v>98560</v>
      </c>
      <c r="G9" s="77">
        <v>40220</v>
      </c>
      <c r="H9" s="77">
        <v>3000</v>
      </c>
      <c r="I9" s="77">
        <f t="shared" si="0"/>
        <v>141780</v>
      </c>
    </row>
    <row r="10" spans="1:9" ht="21" customHeight="1">
      <c r="A10" s="76"/>
      <c r="B10" s="154" t="s">
        <v>44</v>
      </c>
      <c r="C10" s="76" t="s">
        <v>277</v>
      </c>
      <c r="D10" s="77">
        <v>90000</v>
      </c>
      <c r="E10" s="77"/>
      <c r="F10" s="77">
        <v>75100</v>
      </c>
      <c r="G10" s="77"/>
      <c r="H10" s="77"/>
      <c r="I10" s="77">
        <f t="shared" si="0"/>
        <v>75100</v>
      </c>
    </row>
    <row r="11" spans="1:9" ht="21" customHeight="1">
      <c r="A11" s="76"/>
      <c r="B11" s="154" t="s">
        <v>93</v>
      </c>
      <c r="C11" s="76"/>
      <c r="D11" s="77"/>
      <c r="E11" s="77"/>
      <c r="F11" s="77"/>
      <c r="G11" s="77"/>
      <c r="H11" s="77"/>
      <c r="I11" s="77">
        <f t="shared" si="0"/>
        <v>0</v>
      </c>
    </row>
    <row r="12" spans="1:9" ht="21" customHeight="1">
      <c r="A12" s="76" t="s">
        <v>95</v>
      </c>
      <c r="B12" s="154" t="s">
        <v>94</v>
      </c>
      <c r="C12" s="154"/>
      <c r="D12" s="77"/>
      <c r="E12" s="77"/>
      <c r="F12" s="77"/>
      <c r="G12" s="77"/>
      <c r="H12" s="77"/>
      <c r="I12" s="77">
        <f t="shared" si="0"/>
        <v>0</v>
      </c>
    </row>
    <row r="13" spans="1:9" ht="21" customHeight="1">
      <c r="A13" s="76"/>
      <c r="B13" s="154" t="s">
        <v>47</v>
      </c>
      <c r="C13" s="154"/>
      <c r="D13" s="77"/>
      <c r="E13" s="77"/>
      <c r="F13" s="77"/>
      <c r="G13" s="77"/>
      <c r="H13" s="77"/>
      <c r="I13" s="77">
        <f t="shared" si="0"/>
        <v>0</v>
      </c>
    </row>
    <row r="14" spans="1:9" ht="21" customHeight="1">
      <c r="A14" s="76" t="s">
        <v>96</v>
      </c>
      <c r="B14" s="154" t="s">
        <v>45</v>
      </c>
      <c r="C14" s="154"/>
      <c r="D14" s="77"/>
      <c r="E14" s="77"/>
      <c r="F14" s="77"/>
      <c r="G14" s="77"/>
      <c r="H14" s="77"/>
      <c r="I14" s="77">
        <f t="shared" si="0"/>
        <v>0</v>
      </c>
    </row>
    <row r="15" spans="1:9" ht="21" customHeight="1">
      <c r="A15" s="76" t="s">
        <v>97</v>
      </c>
      <c r="B15" s="154" t="s">
        <v>27</v>
      </c>
      <c r="C15" s="154" t="s">
        <v>277</v>
      </c>
      <c r="D15" s="77">
        <v>60000</v>
      </c>
      <c r="E15" s="77"/>
      <c r="F15" s="77"/>
      <c r="G15" s="77">
        <v>40000</v>
      </c>
      <c r="H15" s="77"/>
      <c r="I15" s="77">
        <f t="shared" si="0"/>
        <v>40000</v>
      </c>
    </row>
    <row r="16" spans="1:9" ht="24" thickBot="1">
      <c r="A16" s="359" t="s">
        <v>63</v>
      </c>
      <c r="B16" s="359"/>
      <c r="C16" s="359"/>
      <c r="D16" s="152">
        <f>SUM(D6:D15)</f>
        <v>533000</v>
      </c>
      <c r="E16" s="152">
        <f>SUM(E6:E15)</f>
        <v>0</v>
      </c>
      <c r="F16" s="152">
        <f>SUM(F6:F15)</f>
        <v>173660</v>
      </c>
      <c r="G16" s="152">
        <f>SUM(G6:G15)</f>
        <v>80220</v>
      </c>
      <c r="H16" s="152">
        <f>SUM(H6:H15)</f>
        <v>3000</v>
      </c>
      <c r="I16" s="152">
        <f>SUM(I6:I15)</f>
        <v>256880</v>
      </c>
    </row>
    <row r="17" ht="18" customHeight="1" thickTop="1"/>
    <row r="18" ht="23.25">
      <c r="A18" s="61" t="s">
        <v>88</v>
      </c>
    </row>
    <row r="19" ht="23.25">
      <c r="A19" s="61"/>
    </row>
    <row r="21" spans="1:6" ht="23.25">
      <c r="A21" s="68"/>
      <c r="B21" s="68"/>
      <c r="C21" s="68"/>
      <c r="D21" s="68"/>
      <c r="E21" s="69"/>
      <c r="F21" s="69"/>
    </row>
    <row r="22" spans="1:6" ht="23.25">
      <c r="A22" s="68"/>
      <c r="B22" s="68"/>
      <c r="C22" s="68"/>
      <c r="D22" s="68"/>
      <c r="E22" s="69"/>
      <c r="F22" s="69"/>
    </row>
  </sheetData>
  <sheetProtection/>
  <mergeCells count="4">
    <mergeCell ref="A1:I1"/>
    <mergeCell ref="A2:I2"/>
    <mergeCell ref="A3:I3"/>
    <mergeCell ref="A16:C16"/>
  </mergeCells>
  <printOptions/>
  <pageMargins left="0.31496062992125984" right="0.31496062992125984" top="0.35433070866141736" bottom="0.35433070866141736" header="0.2755905511811024" footer="0.3149606299212598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5.7109375" style="60" customWidth="1"/>
    <col min="2" max="2" width="22.421875" style="60" customWidth="1"/>
    <col min="3" max="3" width="17.7109375" style="60" customWidth="1"/>
    <col min="4" max="4" width="16.140625" style="60" customWidth="1"/>
    <col min="5" max="5" width="20.421875" style="60" customWidth="1"/>
    <col min="6" max="6" width="17.8515625" style="60" customWidth="1"/>
    <col min="7" max="7" width="14.7109375" style="60" customWidth="1"/>
    <col min="8" max="16384" width="9.00390625" style="60" customWidth="1"/>
  </cols>
  <sheetData>
    <row r="1" spans="1:7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</row>
    <row r="2" spans="1:7" ht="23.25">
      <c r="A2" s="361" t="s">
        <v>133</v>
      </c>
      <c r="B2" s="361"/>
      <c r="C2" s="361"/>
      <c r="D2" s="361"/>
      <c r="E2" s="361"/>
      <c r="F2" s="361"/>
      <c r="G2" s="361"/>
    </row>
    <row r="3" spans="1:7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</row>
    <row r="5" spans="1:7" s="62" customFormat="1" ht="69.75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134</v>
      </c>
      <c r="F5" s="153" t="s">
        <v>135</v>
      </c>
      <c r="G5" s="150" t="s">
        <v>63</v>
      </c>
    </row>
    <row r="6" spans="1:7" ht="19.5" customHeight="1">
      <c r="A6" s="74" t="s">
        <v>89</v>
      </c>
      <c r="B6" s="74" t="s">
        <v>90</v>
      </c>
      <c r="C6" s="246"/>
      <c r="D6" s="245"/>
      <c r="E6" s="245"/>
      <c r="F6" s="245"/>
      <c r="G6" s="245"/>
    </row>
    <row r="7" spans="1:7" ht="19.5" customHeight="1">
      <c r="A7" s="76"/>
      <c r="B7" s="76" t="s">
        <v>91</v>
      </c>
      <c r="C7" s="76"/>
      <c r="D7" s="77"/>
      <c r="E7" s="77"/>
      <c r="F7" s="77"/>
      <c r="G7" s="77">
        <f aca="true" t="shared" si="0" ref="G7:G15">SUM(E7:F7)</f>
        <v>0</v>
      </c>
    </row>
    <row r="8" spans="1:7" ht="19.5" customHeight="1">
      <c r="A8" s="76" t="s">
        <v>92</v>
      </c>
      <c r="B8" s="154" t="s">
        <v>42</v>
      </c>
      <c r="C8" s="76"/>
      <c r="D8" s="77"/>
      <c r="E8" s="77"/>
      <c r="F8" s="77"/>
      <c r="G8" s="77">
        <f t="shared" si="0"/>
        <v>0</v>
      </c>
    </row>
    <row r="9" spans="1:7" ht="19.5" customHeight="1">
      <c r="A9" s="76"/>
      <c r="B9" s="154" t="s">
        <v>43</v>
      </c>
      <c r="C9" s="76"/>
      <c r="D9" s="77"/>
      <c r="E9" s="77"/>
      <c r="F9" s="77"/>
      <c r="G9" s="77">
        <f t="shared" si="0"/>
        <v>0</v>
      </c>
    </row>
    <row r="10" spans="1:7" ht="19.5" customHeight="1">
      <c r="A10" s="76"/>
      <c r="B10" s="154" t="s">
        <v>44</v>
      </c>
      <c r="C10" s="76"/>
      <c r="D10" s="77"/>
      <c r="E10" s="77"/>
      <c r="F10" s="77"/>
      <c r="G10" s="77">
        <f t="shared" si="0"/>
        <v>0</v>
      </c>
    </row>
    <row r="11" spans="1:7" ht="19.5" customHeight="1">
      <c r="A11" s="76"/>
      <c r="B11" s="154" t="s">
        <v>93</v>
      </c>
      <c r="C11" s="76"/>
      <c r="D11" s="77"/>
      <c r="E11" s="77"/>
      <c r="F11" s="77"/>
      <c r="G11" s="77">
        <f t="shared" si="0"/>
        <v>0</v>
      </c>
    </row>
    <row r="12" spans="1:7" ht="19.5" customHeight="1">
      <c r="A12" s="76" t="s">
        <v>95</v>
      </c>
      <c r="B12" s="154" t="s">
        <v>94</v>
      </c>
      <c r="C12" s="154"/>
      <c r="D12" s="77"/>
      <c r="E12" s="77"/>
      <c r="F12" s="77"/>
      <c r="G12" s="77">
        <f t="shared" si="0"/>
        <v>0</v>
      </c>
    </row>
    <row r="13" spans="1:7" ht="19.5" customHeight="1">
      <c r="A13" s="76"/>
      <c r="B13" s="154" t="s">
        <v>47</v>
      </c>
      <c r="C13" s="154"/>
      <c r="D13" s="77"/>
      <c r="E13" s="77"/>
      <c r="F13" s="77"/>
      <c r="G13" s="77">
        <f t="shared" si="0"/>
        <v>0</v>
      </c>
    </row>
    <row r="14" spans="1:7" ht="19.5" customHeight="1">
      <c r="A14" s="76" t="s">
        <v>96</v>
      </c>
      <c r="B14" s="154" t="s">
        <v>45</v>
      </c>
      <c r="C14" s="154"/>
      <c r="D14" s="77"/>
      <c r="E14" s="77"/>
      <c r="F14" s="77"/>
      <c r="G14" s="77">
        <f t="shared" si="0"/>
        <v>0</v>
      </c>
    </row>
    <row r="15" spans="1:7" ht="19.5" customHeight="1">
      <c r="A15" s="76" t="s">
        <v>97</v>
      </c>
      <c r="B15" s="154" t="s">
        <v>27</v>
      </c>
      <c r="C15" s="154"/>
      <c r="D15" s="77"/>
      <c r="E15" s="77"/>
      <c r="F15" s="77"/>
      <c r="G15" s="151">
        <f t="shared" si="0"/>
        <v>0</v>
      </c>
    </row>
    <row r="16" spans="1:7" ht="24" thickBot="1">
      <c r="A16" s="359" t="s">
        <v>63</v>
      </c>
      <c r="B16" s="359"/>
      <c r="C16" s="359"/>
      <c r="D16" s="152">
        <f>SUM(D6:D15)</f>
        <v>0</v>
      </c>
      <c r="E16" s="152">
        <f>SUM(E6:E15)</f>
        <v>0</v>
      </c>
      <c r="F16" s="152">
        <f>SUM(F6:F15)</f>
        <v>0</v>
      </c>
      <c r="G16" s="152">
        <f>SUM(G6:G15)</f>
        <v>0</v>
      </c>
    </row>
    <row r="17" ht="24" thickTop="1"/>
    <row r="18" ht="23.25">
      <c r="A18" s="61" t="s">
        <v>88</v>
      </c>
    </row>
    <row r="20" spans="1:6" ht="23.25">
      <c r="A20" s="68"/>
      <c r="B20" s="68"/>
      <c r="C20" s="68"/>
      <c r="D20" s="68"/>
      <c r="E20" s="69"/>
      <c r="F20" s="69"/>
    </row>
    <row r="21" spans="1:6" ht="23.25">
      <c r="A21" s="68"/>
      <c r="B21" s="68"/>
      <c r="C21" s="68"/>
      <c r="D21" s="68"/>
      <c r="E21" s="69"/>
      <c r="F21" s="69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5.7109375" style="60" customWidth="1"/>
    <col min="2" max="2" width="24.7109375" style="60" customWidth="1"/>
    <col min="3" max="3" width="17.28125" style="60" customWidth="1"/>
    <col min="4" max="4" width="17.7109375" style="60" customWidth="1"/>
    <col min="5" max="5" width="19.421875" style="60" customWidth="1"/>
    <col min="6" max="6" width="21.28125" style="60" customWidth="1"/>
    <col min="7" max="7" width="16.00390625" style="60" customWidth="1"/>
    <col min="8" max="16384" width="9.00390625" style="60" customWidth="1"/>
  </cols>
  <sheetData>
    <row r="1" spans="1:7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</row>
    <row r="2" spans="1:7" ht="23.25">
      <c r="A2" s="361" t="s">
        <v>136</v>
      </c>
      <c r="B2" s="361"/>
      <c r="C2" s="361"/>
      <c r="D2" s="361"/>
      <c r="E2" s="361"/>
      <c r="F2" s="361"/>
      <c r="G2" s="361"/>
    </row>
    <row r="3" spans="1:7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</row>
    <row r="4" ht="14.25" customHeight="1"/>
    <row r="5" spans="1:7" s="62" customFormat="1" ht="46.5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137</v>
      </c>
      <c r="F5" s="153" t="s">
        <v>138</v>
      </c>
      <c r="G5" s="150" t="s">
        <v>63</v>
      </c>
    </row>
    <row r="6" spans="1:7" ht="23.25">
      <c r="A6" s="74" t="s">
        <v>89</v>
      </c>
      <c r="B6" s="74" t="s">
        <v>90</v>
      </c>
      <c r="C6" s="74"/>
      <c r="D6" s="245"/>
      <c r="E6" s="245"/>
      <c r="F6" s="245"/>
      <c r="G6" s="245"/>
    </row>
    <row r="7" spans="1:7" ht="23.25">
      <c r="A7" s="76"/>
      <c r="B7" s="76" t="s">
        <v>91</v>
      </c>
      <c r="C7" s="76"/>
      <c r="D7" s="77"/>
      <c r="E7" s="77"/>
      <c r="F7" s="77"/>
      <c r="G7" s="77">
        <f>SUM(E7:F7)</f>
        <v>0</v>
      </c>
    </row>
    <row r="8" spans="1:7" ht="23.25">
      <c r="A8" s="76" t="s">
        <v>92</v>
      </c>
      <c r="B8" s="154" t="s">
        <v>42</v>
      </c>
      <c r="C8" s="76"/>
      <c r="D8" s="77"/>
      <c r="E8" s="77"/>
      <c r="F8" s="77"/>
      <c r="G8" s="77">
        <f aca="true" t="shared" si="0" ref="G8:G15">SUM(E8:F8)</f>
        <v>0</v>
      </c>
    </row>
    <row r="9" spans="1:7" ht="23.25">
      <c r="A9" s="76"/>
      <c r="B9" s="154" t="s">
        <v>43</v>
      </c>
      <c r="C9" s="76" t="s">
        <v>277</v>
      </c>
      <c r="D9" s="77">
        <v>20000</v>
      </c>
      <c r="E9" s="77">
        <v>9800</v>
      </c>
      <c r="F9" s="77">
        <v>6100</v>
      </c>
      <c r="G9" s="77">
        <f t="shared" si="0"/>
        <v>15900</v>
      </c>
    </row>
    <row r="10" spans="1:7" ht="23.25">
      <c r="A10" s="76"/>
      <c r="B10" s="154" t="s">
        <v>44</v>
      </c>
      <c r="C10" s="76"/>
      <c r="D10" s="77"/>
      <c r="E10" s="77"/>
      <c r="F10" s="77"/>
      <c r="G10" s="77">
        <f t="shared" si="0"/>
        <v>0</v>
      </c>
    </row>
    <row r="11" spans="1:7" ht="23.25">
      <c r="A11" s="76"/>
      <c r="B11" s="154" t="s">
        <v>93</v>
      </c>
      <c r="C11" s="76"/>
      <c r="D11" s="77"/>
      <c r="E11" s="77"/>
      <c r="F11" s="77"/>
      <c r="G11" s="77">
        <f t="shared" si="0"/>
        <v>0</v>
      </c>
    </row>
    <row r="12" spans="1:7" ht="23.25">
      <c r="A12" s="76" t="s">
        <v>95</v>
      </c>
      <c r="B12" s="154" t="s">
        <v>94</v>
      </c>
      <c r="C12" s="154"/>
      <c r="D12" s="77"/>
      <c r="E12" s="77"/>
      <c r="F12" s="77"/>
      <c r="G12" s="77">
        <f t="shared" si="0"/>
        <v>0</v>
      </c>
    </row>
    <row r="13" spans="1:7" ht="23.25">
      <c r="A13" s="76"/>
      <c r="B13" s="154" t="s">
        <v>47</v>
      </c>
      <c r="C13" s="154"/>
      <c r="D13" s="77"/>
      <c r="E13" s="77"/>
      <c r="F13" s="77"/>
      <c r="G13" s="77">
        <f t="shared" si="0"/>
        <v>0</v>
      </c>
    </row>
    <row r="14" spans="1:7" ht="23.25">
      <c r="A14" s="76" t="s">
        <v>96</v>
      </c>
      <c r="B14" s="154" t="s">
        <v>45</v>
      </c>
      <c r="C14" s="154"/>
      <c r="D14" s="77"/>
      <c r="E14" s="77"/>
      <c r="F14" s="77"/>
      <c r="G14" s="77">
        <f t="shared" si="0"/>
        <v>0</v>
      </c>
    </row>
    <row r="15" spans="1:7" ht="23.25">
      <c r="A15" s="76" t="s">
        <v>97</v>
      </c>
      <c r="B15" s="154" t="s">
        <v>27</v>
      </c>
      <c r="C15" s="76"/>
      <c r="D15" s="77"/>
      <c r="E15" s="77"/>
      <c r="F15" s="77"/>
      <c r="G15" s="77">
        <f t="shared" si="0"/>
        <v>0</v>
      </c>
    </row>
    <row r="16" spans="1:7" ht="24" thickBot="1">
      <c r="A16" s="359" t="s">
        <v>63</v>
      </c>
      <c r="B16" s="359"/>
      <c r="C16" s="359"/>
      <c r="D16" s="152">
        <f>SUM(D6:D15)</f>
        <v>20000</v>
      </c>
      <c r="E16" s="152">
        <f>SUM(E6:E15)</f>
        <v>9800</v>
      </c>
      <c r="F16" s="152">
        <f>SUM(F6:F15)</f>
        <v>6100</v>
      </c>
      <c r="G16" s="152">
        <f>SUM(G6:G15)</f>
        <v>15900</v>
      </c>
    </row>
    <row r="17" ht="12.75" customHeight="1" thickTop="1"/>
    <row r="18" ht="23.25">
      <c r="A18" s="61" t="s">
        <v>88</v>
      </c>
    </row>
    <row r="19" ht="21" customHeight="1"/>
    <row r="20" ht="21" customHeight="1"/>
    <row r="21" spans="1:6" ht="23.25">
      <c r="A21" s="68"/>
      <c r="B21" s="68"/>
      <c r="C21" s="68"/>
      <c r="D21" s="68"/>
      <c r="E21" s="69"/>
      <c r="F21" s="69"/>
    </row>
    <row r="22" spans="1:6" ht="23.25">
      <c r="A22" s="68"/>
      <c r="B22" s="68"/>
      <c r="C22" s="68"/>
      <c r="D22" s="68"/>
      <c r="E22" s="69"/>
      <c r="F22" s="69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4" width="12.57421875" style="60" customWidth="1"/>
    <col min="5" max="5" width="19.421875" style="60" customWidth="1"/>
    <col min="6" max="7" width="16.28125" style="60" customWidth="1"/>
    <col min="8" max="8" width="12.57421875" style="60" customWidth="1"/>
    <col min="9" max="16384" width="9.00390625" style="60" customWidth="1"/>
  </cols>
  <sheetData>
    <row r="1" spans="1:8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</row>
    <row r="2" spans="1:8" ht="23.25">
      <c r="A2" s="361" t="s">
        <v>139</v>
      </c>
      <c r="B2" s="361"/>
      <c r="C2" s="361"/>
      <c r="D2" s="361"/>
      <c r="E2" s="361"/>
      <c r="F2" s="361"/>
      <c r="G2" s="361"/>
      <c r="H2" s="361"/>
    </row>
    <row r="3" spans="1:8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  <c r="H3" s="361"/>
    </row>
    <row r="5" spans="1:8" s="62" customFormat="1" ht="32.25" customHeight="1">
      <c r="A5" s="150" t="s">
        <v>87</v>
      </c>
      <c r="B5" s="150" t="s">
        <v>74</v>
      </c>
      <c r="C5" s="150" t="s">
        <v>71</v>
      </c>
      <c r="D5" s="137" t="s">
        <v>28</v>
      </c>
      <c r="E5" s="155" t="s">
        <v>140</v>
      </c>
      <c r="F5" s="153" t="s">
        <v>141</v>
      </c>
      <c r="G5" s="153" t="s">
        <v>142</v>
      </c>
      <c r="H5" s="150" t="s">
        <v>63</v>
      </c>
    </row>
    <row r="6" spans="1:8" ht="23.25">
      <c r="A6" s="74" t="s">
        <v>89</v>
      </c>
      <c r="B6" s="74" t="s">
        <v>90</v>
      </c>
      <c r="C6" s="246"/>
      <c r="D6" s="245"/>
      <c r="E6" s="245"/>
      <c r="F6" s="245"/>
      <c r="G6" s="245"/>
      <c r="H6" s="245"/>
    </row>
    <row r="7" spans="1:8" ht="23.25">
      <c r="A7" s="76"/>
      <c r="B7" s="76" t="s">
        <v>91</v>
      </c>
      <c r="C7" s="76" t="s">
        <v>277</v>
      </c>
      <c r="D7" s="77"/>
      <c r="E7" s="77"/>
      <c r="F7" s="77"/>
      <c r="G7" s="77"/>
      <c r="H7" s="77">
        <f aca="true" t="shared" si="0" ref="H7:H15">SUM(E7:G7)</f>
        <v>0</v>
      </c>
    </row>
    <row r="8" spans="1:8" ht="23.25">
      <c r="A8" s="76" t="s">
        <v>92</v>
      </c>
      <c r="B8" s="154" t="s">
        <v>42</v>
      </c>
      <c r="C8" s="76"/>
      <c r="D8" s="77"/>
      <c r="E8" s="77"/>
      <c r="F8" s="77"/>
      <c r="G8" s="77"/>
      <c r="H8" s="77">
        <f t="shared" si="0"/>
        <v>0</v>
      </c>
    </row>
    <row r="9" spans="1:8" ht="23.25">
      <c r="A9" s="76"/>
      <c r="B9" s="154" t="s">
        <v>43</v>
      </c>
      <c r="C9" s="76" t="s">
        <v>277</v>
      </c>
      <c r="D9" s="77"/>
      <c r="E9" s="77"/>
      <c r="F9" s="77"/>
      <c r="G9" s="77"/>
      <c r="H9" s="77">
        <f t="shared" si="0"/>
        <v>0</v>
      </c>
    </row>
    <row r="10" spans="1:8" ht="23.25">
      <c r="A10" s="76"/>
      <c r="B10" s="154" t="s">
        <v>44</v>
      </c>
      <c r="C10" s="76" t="s">
        <v>277</v>
      </c>
      <c r="D10" s="77"/>
      <c r="E10" s="77"/>
      <c r="F10" s="77"/>
      <c r="G10" s="77"/>
      <c r="H10" s="77">
        <f t="shared" si="0"/>
        <v>0</v>
      </c>
    </row>
    <row r="11" spans="1:8" ht="23.25">
      <c r="A11" s="76"/>
      <c r="B11" s="154" t="s">
        <v>93</v>
      </c>
      <c r="C11" s="76" t="s">
        <v>277</v>
      </c>
      <c r="D11" s="77">
        <v>60000</v>
      </c>
      <c r="E11" s="77">
        <v>13389.49</v>
      </c>
      <c r="F11" s="77"/>
      <c r="G11" s="77"/>
      <c r="H11" s="77">
        <f t="shared" si="0"/>
        <v>13389.49</v>
      </c>
    </row>
    <row r="12" spans="1:8" ht="23.25">
      <c r="A12" s="76" t="s">
        <v>95</v>
      </c>
      <c r="B12" s="154" t="s">
        <v>94</v>
      </c>
      <c r="C12" s="154" t="s">
        <v>277</v>
      </c>
      <c r="D12" s="77"/>
      <c r="E12" s="77"/>
      <c r="F12" s="77"/>
      <c r="G12" s="77"/>
      <c r="H12" s="77">
        <f t="shared" si="0"/>
        <v>0</v>
      </c>
    </row>
    <row r="13" spans="1:8" ht="23.25">
      <c r="A13" s="76"/>
      <c r="B13" s="154" t="s">
        <v>47</v>
      </c>
      <c r="C13" s="154" t="s">
        <v>278</v>
      </c>
      <c r="D13" s="77"/>
      <c r="E13" s="77"/>
      <c r="F13" s="77"/>
      <c r="G13" s="77"/>
      <c r="H13" s="77">
        <f t="shared" si="0"/>
        <v>0</v>
      </c>
    </row>
    <row r="14" spans="1:8" ht="23.25">
      <c r="A14" s="76" t="s">
        <v>96</v>
      </c>
      <c r="B14" s="154" t="s">
        <v>45</v>
      </c>
      <c r="C14" s="154"/>
      <c r="D14" s="77"/>
      <c r="E14" s="77"/>
      <c r="F14" s="77"/>
      <c r="G14" s="77"/>
      <c r="H14" s="77">
        <f t="shared" si="0"/>
        <v>0</v>
      </c>
    </row>
    <row r="15" spans="1:8" ht="23.25">
      <c r="A15" s="76" t="s">
        <v>97</v>
      </c>
      <c r="B15" s="154" t="s">
        <v>27</v>
      </c>
      <c r="C15" s="154"/>
      <c r="D15" s="77"/>
      <c r="E15" s="77"/>
      <c r="F15" s="77"/>
      <c r="G15" s="77"/>
      <c r="H15" s="151">
        <f t="shared" si="0"/>
        <v>0</v>
      </c>
    </row>
    <row r="16" spans="1:8" ht="24" thickBot="1">
      <c r="A16" s="359" t="s">
        <v>63</v>
      </c>
      <c r="B16" s="359"/>
      <c r="C16" s="359"/>
      <c r="D16" s="152">
        <f>SUM(D6:D15)</f>
        <v>60000</v>
      </c>
      <c r="E16" s="152">
        <f>SUM(E6:E15)</f>
        <v>13389.49</v>
      </c>
      <c r="F16" s="152">
        <f>SUM(F6:F15)</f>
        <v>0</v>
      </c>
      <c r="G16" s="152">
        <f>SUM(G6:G15)</f>
        <v>0</v>
      </c>
      <c r="H16" s="152">
        <f>SUM(H6:H15)</f>
        <v>13389.49</v>
      </c>
    </row>
    <row r="17" ht="24" thickTop="1"/>
    <row r="18" ht="23.25">
      <c r="A18" s="61" t="s">
        <v>88</v>
      </c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5.7109375" style="60" customWidth="1"/>
    <col min="2" max="2" width="20.140625" style="60" customWidth="1"/>
    <col min="3" max="3" width="14.57421875" style="60" customWidth="1"/>
    <col min="4" max="4" width="14.00390625" style="60" customWidth="1"/>
    <col min="5" max="5" width="19.421875" style="60" customWidth="1"/>
    <col min="6" max="6" width="16.421875" style="60" customWidth="1"/>
    <col min="7" max="7" width="13.7109375" style="60" customWidth="1"/>
    <col min="8" max="16384" width="9.00390625" style="60" customWidth="1"/>
  </cols>
  <sheetData>
    <row r="1" spans="1:7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</row>
    <row r="2" spans="1:7" ht="23.25">
      <c r="A2" s="361" t="s">
        <v>116</v>
      </c>
      <c r="B2" s="361"/>
      <c r="C2" s="361"/>
      <c r="D2" s="361"/>
      <c r="E2" s="361"/>
      <c r="F2" s="361"/>
      <c r="G2" s="361"/>
    </row>
    <row r="3" spans="1:7" ht="23.25">
      <c r="A3" s="361" t="str">
        <f>+'ตามแผนงาน 1'!A3:F3</f>
        <v>ตั้งแต่วันที่  1  ตุลาคม 2560  ถึง  30 กันยายน 2561</v>
      </c>
      <c r="B3" s="361"/>
      <c r="C3" s="361"/>
      <c r="D3" s="361"/>
      <c r="E3" s="361"/>
      <c r="F3" s="361"/>
      <c r="G3" s="361"/>
    </row>
    <row r="5" spans="1:7" s="314" customFormat="1" ht="48" customHeight="1">
      <c r="A5" s="318" t="s">
        <v>87</v>
      </c>
      <c r="B5" s="318" t="s">
        <v>74</v>
      </c>
      <c r="C5" s="318" t="s">
        <v>71</v>
      </c>
      <c r="D5" s="137" t="s">
        <v>28</v>
      </c>
      <c r="E5" s="155" t="s">
        <v>426</v>
      </c>
      <c r="F5" s="153" t="s">
        <v>427</v>
      </c>
      <c r="G5" s="318" t="s">
        <v>63</v>
      </c>
    </row>
    <row r="6" spans="1:7" ht="23.25">
      <c r="A6" s="74" t="s">
        <v>89</v>
      </c>
      <c r="B6" s="74" t="s">
        <v>90</v>
      </c>
      <c r="C6" s="246"/>
      <c r="D6" s="245"/>
      <c r="E6" s="245"/>
      <c r="F6" s="245"/>
      <c r="G6" s="245"/>
    </row>
    <row r="7" spans="1:7" ht="23.25">
      <c r="A7" s="76"/>
      <c r="B7" s="76" t="s">
        <v>91</v>
      </c>
      <c r="C7" s="76" t="s">
        <v>277</v>
      </c>
      <c r="D7" s="77"/>
      <c r="E7" s="77"/>
      <c r="F7" s="77"/>
      <c r="G7" s="77">
        <f>SUM(E7:F7)</f>
        <v>0</v>
      </c>
    </row>
    <row r="8" spans="1:7" ht="23.25">
      <c r="A8" s="76" t="s">
        <v>92</v>
      </c>
      <c r="B8" s="154" t="s">
        <v>42</v>
      </c>
      <c r="C8" s="76"/>
      <c r="D8" s="77"/>
      <c r="E8" s="77"/>
      <c r="F8" s="77"/>
      <c r="G8" s="77">
        <f>SUM(E8:F8)</f>
        <v>0</v>
      </c>
    </row>
    <row r="9" spans="1:7" ht="23.25">
      <c r="A9" s="76"/>
      <c r="B9" s="154" t="s">
        <v>43</v>
      </c>
      <c r="C9" s="76" t="s">
        <v>277</v>
      </c>
      <c r="D9" s="77">
        <v>50000</v>
      </c>
      <c r="E9" s="77"/>
      <c r="F9" s="77">
        <v>18420</v>
      </c>
      <c r="G9" s="77">
        <f>SUM(E9:F9)</f>
        <v>18420</v>
      </c>
    </row>
    <row r="10" spans="1:7" ht="23.25">
      <c r="A10" s="76"/>
      <c r="B10" s="154" t="s">
        <v>44</v>
      </c>
      <c r="C10" s="76" t="s">
        <v>277</v>
      </c>
      <c r="D10" s="77"/>
      <c r="E10" s="77"/>
      <c r="F10" s="77"/>
      <c r="G10" s="77">
        <f>SUM(E10:F10)</f>
        <v>0</v>
      </c>
    </row>
    <row r="11" spans="1:7" ht="23.25">
      <c r="A11" s="76"/>
      <c r="B11" s="154" t="s">
        <v>93</v>
      </c>
      <c r="C11" s="76" t="s">
        <v>277</v>
      </c>
      <c r="D11" s="77"/>
      <c r="E11" s="77"/>
      <c r="F11" s="77"/>
      <c r="G11" s="77"/>
    </row>
    <row r="12" spans="1:7" ht="23.25">
      <c r="A12" s="76" t="s">
        <v>95</v>
      </c>
      <c r="B12" s="154" t="s">
        <v>94</v>
      </c>
      <c r="C12" s="154" t="s">
        <v>277</v>
      </c>
      <c r="D12" s="77"/>
      <c r="E12" s="77"/>
      <c r="F12" s="77"/>
      <c r="G12" s="77">
        <f>SUM(E12:F12)</f>
        <v>0</v>
      </c>
    </row>
    <row r="13" spans="1:7" ht="23.25">
      <c r="A13" s="76"/>
      <c r="B13" s="154" t="s">
        <v>47</v>
      </c>
      <c r="C13" s="154" t="s">
        <v>278</v>
      </c>
      <c r="D13" s="77"/>
      <c r="E13" s="77"/>
      <c r="F13" s="77"/>
      <c r="G13" s="77">
        <f>SUM(E13:F13)</f>
        <v>0</v>
      </c>
    </row>
    <row r="14" spans="1:7" ht="23.25">
      <c r="A14" s="76" t="s">
        <v>96</v>
      </c>
      <c r="B14" s="154" t="s">
        <v>45</v>
      </c>
      <c r="C14" s="154"/>
      <c r="D14" s="77"/>
      <c r="E14" s="77"/>
      <c r="F14" s="77"/>
      <c r="G14" s="77">
        <f>SUM(E14:F14)</f>
        <v>0</v>
      </c>
    </row>
    <row r="15" spans="1:7" ht="23.25">
      <c r="A15" s="76" t="s">
        <v>97</v>
      </c>
      <c r="B15" s="154" t="s">
        <v>27</v>
      </c>
      <c r="C15" s="154"/>
      <c r="D15" s="77"/>
      <c r="E15" s="77"/>
      <c r="F15" s="77"/>
      <c r="G15" s="151">
        <f>SUM(E15:F15)</f>
        <v>0</v>
      </c>
    </row>
    <row r="16" spans="1:7" ht="24" thickBot="1">
      <c r="A16" s="359" t="s">
        <v>63</v>
      </c>
      <c r="B16" s="359"/>
      <c r="C16" s="359"/>
      <c r="D16" s="152">
        <f>SUM(D6:D15)</f>
        <v>50000</v>
      </c>
      <c r="E16" s="152">
        <f>SUM(E6:E15)</f>
        <v>0</v>
      </c>
      <c r="F16" s="152">
        <f>SUM(F6:F15)</f>
        <v>18420</v>
      </c>
      <c r="G16" s="152">
        <f>SUM(G6:G15)</f>
        <v>18420</v>
      </c>
    </row>
    <row r="17" ht="24" thickTop="1"/>
    <row r="18" ht="23.25">
      <c r="A18" s="61" t="s">
        <v>88</v>
      </c>
    </row>
  </sheetData>
  <sheetProtection/>
  <mergeCells count="4">
    <mergeCell ref="A1:G1"/>
    <mergeCell ref="A2:G2"/>
    <mergeCell ref="A3:G3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view="pageBreakPreview" zoomScale="80" zoomScaleNormal="80" zoomScaleSheetLayoutView="80" zoomScalePageLayoutView="0" workbookViewId="0" topLeftCell="A1">
      <selection activeCell="K10" sqref="K10"/>
    </sheetView>
  </sheetViews>
  <sheetFormatPr defaultColWidth="9.140625" defaultRowHeight="15"/>
  <cols>
    <col min="1" max="1" width="13.421875" style="285" customWidth="1"/>
    <col min="2" max="2" width="19.7109375" style="285" customWidth="1"/>
    <col min="3" max="3" width="11.7109375" style="285" customWidth="1"/>
    <col min="4" max="4" width="13.421875" style="285" customWidth="1"/>
    <col min="5" max="5" width="11.421875" style="285" customWidth="1"/>
    <col min="6" max="6" width="13.57421875" style="285" customWidth="1"/>
    <col min="7" max="7" width="12.00390625" style="285" customWidth="1"/>
    <col min="8" max="8" width="11.00390625" style="285" customWidth="1"/>
    <col min="9" max="11" width="12.57421875" style="285" customWidth="1"/>
    <col min="12" max="12" width="10.7109375" style="285" customWidth="1"/>
    <col min="13" max="13" width="12.00390625" style="285" customWidth="1"/>
    <col min="14" max="14" width="12.28125" style="285" customWidth="1"/>
    <col min="15" max="16" width="13.28125" style="285" customWidth="1"/>
    <col min="17" max="16384" width="9.00390625" style="285" customWidth="1"/>
  </cols>
  <sheetData>
    <row r="1" spans="1:16" ht="23.25">
      <c r="A1" s="384" t="str">
        <f>+งบแสดงฐานะการเงิน!A1</f>
        <v>เทศบาลตำบลตำบลบางเก่า   อำเภอชะอำ   จังหวัดเพชรุบรี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23.25">
      <c r="A2" s="384" t="s">
        <v>143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23.25">
      <c r="A3" s="384" t="str">
        <f>+'ตามแผนงาน 1'!A3:F3</f>
        <v>ตั้งแต่วันที่  1  ตุลาคม 2560  ถึง  30 กันยายน 2561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5" spans="1:16" ht="23.25">
      <c r="A5" s="381" t="s">
        <v>87</v>
      </c>
      <c r="B5" s="381" t="s">
        <v>74</v>
      </c>
      <c r="C5" s="381" t="s">
        <v>71</v>
      </c>
      <c r="D5" s="353" t="s">
        <v>72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</row>
    <row r="6" spans="1:16" s="317" customFormat="1" ht="116.25">
      <c r="A6" s="382"/>
      <c r="B6" s="382"/>
      <c r="C6" s="382"/>
      <c r="D6" s="300" t="s">
        <v>144</v>
      </c>
      <c r="E6" s="300" t="s">
        <v>145</v>
      </c>
      <c r="F6" s="312" t="s">
        <v>146</v>
      </c>
      <c r="G6" s="300" t="s">
        <v>167</v>
      </c>
      <c r="H6" s="300" t="s">
        <v>147</v>
      </c>
      <c r="I6" s="300" t="s">
        <v>148</v>
      </c>
      <c r="J6" s="300" t="s">
        <v>149</v>
      </c>
      <c r="K6" s="300" t="s">
        <v>150</v>
      </c>
      <c r="L6" s="300" t="s">
        <v>151</v>
      </c>
      <c r="M6" s="300" t="s">
        <v>152</v>
      </c>
      <c r="N6" s="300" t="s">
        <v>153</v>
      </c>
      <c r="O6" s="301" t="s">
        <v>46</v>
      </c>
      <c r="P6" s="313" t="s">
        <v>63</v>
      </c>
    </row>
    <row r="7" spans="1:16" s="317" customFormat="1" ht="27.75" customHeight="1">
      <c r="A7" s="279" t="s">
        <v>32</v>
      </c>
      <c r="B7" s="280"/>
      <c r="C7" s="302"/>
      <c r="D7" s="340"/>
      <c r="E7" s="340"/>
      <c r="F7" s="341"/>
      <c r="G7" s="340"/>
      <c r="H7" s="340"/>
      <c r="I7" s="340"/>
      <c r="J7" s="340"/>
      <c r="K7" s="340"/>
      <c r="L7" s="340"/>
      <c r="M7" s="340"/>
      <c r="N7" s="340"/>
      <c r="O7" s="340"/>
      <c r="P7" s="303"/>
    </row>
    <row r="8" spans="1:16" s="317" customFormat="1" ht="23.25">
      <c r="A8" s="281" t="s">
        <v>89</v>
      </c>
      <c r="B8" s="281" t="s">
        <v>246</v>
      </c>
      <c r="C8" s="302" t="s">
        <v>168</v>
      </c>
      <c r="D8" s="342">
        <f>+'ตามแผนงาน 2'!H6</f>
        <v>2624640</v>
      </c>
      <c r="E8" s="342">
        <v>0</v>
      </c>
      <c r="F8" s="343">
        <v>0</v>
      </c>
      <c r="G8" s="342"/>
      <c r="H8" s="342"/>
      <c r="I8" s="342"/>
      <c r="J8" s="342"/>
      <c r="K8" s="342"/>
      <c r="L8" s="342"/>
      <c r="M8" s="342"/>
      <c r="N8" s="342"/>
      <c r="O8" s="342"/>
      <c r="P8" s="303">
        <f aca="true" t="shared" si="0" ref="P8:P19">SUM(D8:O8)</f>
        <v>2624640</v>
      </c>
    </row>
    <row r="9" spans="1:16" ht="23.25">
      <c r="A9" s="282"/>
      <c r="B9" s="282" t="s">
        <v>247</v>
      </c>
      <c r="C9" s="302" t="s">
        <v>168</v>
      </c>
      <c r="D9" s="342">
        <v>5283133</v>
      </c>
      <c r="E9" s="342">
        <f>+'ตามแผนงาน 3'!H7</f>
        <v>0</v>
      </c>
      <c r="F9" s="343">
        <v>0</v>
      </c>
      <c r="G9" s="342">
        <v>1380660</v>
      </c>
      <c r="H9" s="342">
        <f>+'ตามแผนงาน 6'!G7</f>
        <v>0</v>
      </c>
      <c r="I9" s="342">
        <v>1209840</v>
      </c>
      <c r="J9" s="342">
        <f>+'ตามแผนงาน 8'!G7</f>
        <v>0</v>
      </c>
      <c r="K9" s="342">
        <f>+'ตามแผนงาน 9'!I7</f>
        <v>0</v>
      </c>
      <c r="L9" s="342">
        <f>+'ตามแผนงาน 10'!G7</f>
        <v>0</v>
      </c>
      <c r="M9" s="342">
        <f>+'ตามแผนงาน 11'!G7</f>
        <v>0</v>
      </c>
      <c r="N9" s="342">
        <v>0</v>
      </c>
      <c r="O9" s="303"/>
      <c r="P9" s="303">
        <f t="shared" si="0"/>
        <v>7873633</v>
      </c>
    </row>
    <row r="10" spans="1:16" ht="23.25">
      <c r="A10" s="282" t="s">
        <v>248</v>
      </c>
      <c r="B10" s="282" t="s">
        <v>42</v>
      </c>
      <c r="C10" s="302" t="s">
        <v>168</v>
      </c>
      <c r="D10" s="342">
        <v>251500</v>
      </c>
      <c r="E10" s="342">
        <f>+'ตามแผนงาน 3'!H8</f>
        <v>0</v>
      </c>
      <c r="F10" s="343">
        <v>0</v>
      </c>
      <c r="G10" s="342">
        <v>38500</v>
      </c>
      <c r="H10" s="342">
        <f>+'ตามแผนงาน 6'!G8</f>
        <v>0</v>
      </c>
      <c r="I10" s="342">
        <v>0</v>
      </c>
      <c r="J10" s="342">
        <f>+'ตามแผนงาน 8'!G8</f>
        <v>0</v>
      </c>
      <c r="K10" s="342">
        <f>+'ตามแผนงาน 9'!I8</f>
        <v>0</v>
      </c>
      <c r="L10" s="342">
        <f>+'ตามแผนงาน 10'!G8</f>
        <v>0</v>
      </c>
      <c r="M10" s="342">
        <f>+'ตามแผนงาน 11'!G8</f>
        <v>0</v>
      </c>
      <c r="N10" s="342">
        <f>+'ตามแผนงาน 12'!H8</f>
        <v>0</v>
      </c>
      <c r="O10" s="303"/>
      <c r="P10" s="303">
        <f t="shared" si="0"/>
        <v>290000</v>
      </c>
    </row>
    <row r="11" spans="1:16" ht="23.25">
      <c r="A11" s="282"/>
      <c r="B11" s="282" t="s">
        <v>43</v>
      </c>
      <c r="C11" s="302" t="s">
        <v>168</v>
      </c>
      <c r="D11" s="342">
        <v>318390.94</v>
      </c>
      <c r="E11" s="342">
        <v>12600</v>
      </c>
      <c r="F11" s="343">
        <v>239740</v>
      </c>
      <c r="G11" s="342">
        <v>556932</v>
      </c>
      <c r="H11" s="342">
        <v>18420</v>
      </c>
      <c r="I11" s="342">
        <v>384366</v>
      </c>
      <c r="J11" s="342">
        <v>10520</v>
      </c>
      <c r="K11" s="342">
        <v>141780</v>
      </c>
      <c r="L11" s="342">
        <f>+'ตามแผนงาน 10'!G9</f>
        <v>0</v>
      </c>
      <c r="M11" s="342">
        <v>15900</v>
      </c>
      <c r="N11" s="342">
        <v>0</v>
      </c>
      <c r="O11" s="303"/>
      <c r="P11" s="303">
        <f t="shared" si="0"/>
        <v>1698648.94</v>
      </c>
    </row>
    <row r="12" spans="1:16" ht="23.25">
      <c r="A12" s="282"/>
      <c r="B12" s="282" t="s">
        <v>44</v>
      </c>
      <c r="C12" s="302" t="s">
        <v>168</v>
      </c>
      <c r="D12" s="342">
        <v>426510</v>
      </c>
      <c r="E12" s="342">
        <v>73500</v>
      </c>
      <c r="F12" s="343">
        <v>695775.46</v>
      </c>
      <c r="G12" s="342">
        <v>2920</v>
      </c>
      <c r="H12" s="342">
        <f>+'ตามแผนงาน 6'!G10</f>
        <v>0</v>
      </c>
      <c r="I12" s="342">
        <v>201773</v>
      </c>
      <c r="J12" s="342">
        <v>0</v>
      </c>
      <c r="K12" s="342">
        <v>75100</v>
      </c>
      <c r="L12" s="342">
        <f>+'ตามแผนงาน 10'!G10</f>
        <v>0</v>
      </c>
      <c r="M12" s="342">
        <f>+'ตามแผนงาน 11'!G10</f>
        <v>0</v>
      </c>
      <c r="N12" s="342">
        <v>0</v>
      </c>
      <c r="O12" s="303"/>
      <c r="P12" s="303">
        <f t="shared" si="0"/>
        <v>1475578.46</v>
      </c>
    </row>
    <row r="13" spans="1:16" ht="23.25">
      <c r="A13" s="282"/>
      <c r="B13" s="282" t="s">
        <v>93</v>
      </c>
      <c r="C13" s="302" t="s">
        <v>168</v>
      </c>
      <c r="D13" s="342">
        <v>449789.17</v>
      </c>
      <c r="E13" s="342">
        <f>+'ตามแผนงาน 3'!H11</f>
        <v>0</v>
      </c>
      <c r="F13" s="343">
        <v>0</v>
      </c>
      <c r="G13" s="342">
        <f>+'ตามแผนงาน 5'!I11</f>
        <v>0</v>
      </c>
      <c r="H13" s="342">
        <f>+'ตามแผนงาน 6'!G11</f>
        <v>0</v>
      </c>
      <c r="I13" s="342">
        <f>+'ตามแผนงาน 7'!J11</f>
        <v>0</v>
      </c>
      <c r="J13" s="342">
        <f>+'ตามแผนงาน 8'!G11</f>
        <v>0</v>
      </c>
      <c r="K13" s="342">
        <f>+'ตามแผนงาน 9'!I11</f>
        <v>0</v>
      </c>
      <c r="L13" s="342">
        <f>+'ตามแผนงาน 10'!G11</f>
        <v>0</v>
      </c>
      <c r="M13" s="342">
        <f>+'ตามแผนงาน 11'!G11</f>
        <v>0</v>
      </c>
      <c r="N13" s="342">
        <v>13389.49</v>
      </c>
      <c r="O13" s="303"/>
      <c r="P13" s="303">
        <f t="shared" si="0"/>
        <v>463178.66</v>
      </c>
    </row>
    <row r="14" spans="1:16" ht="23.25">
      <c r="A14" s="282" t="s">
        <v>95</v>
      </c>
      <c r="B14" s="282" t="s">
        <v>94</v>
      </c>
      <c r="C14" s="302" t="s">
        <v>168</v>
      </c>
      <c r="D14" s="342">
        <v>681700</v>
      </c>
      <c r="E14" s="342">
        <f>+'ตามแผนงาน 3'!H12</f>
        <v>0</v>
      </c>
      <c r="F14" s="343">
        <v>15000</v>
      </c>
      <c r="G14" s="342">
        <v>29000</v>
      </c>
      <c r="H14" s="342">
        <f>+'ตามแผนงาน 6'!G12</f>
        <v>0</v>
      </c>
      <c r="I14" s="342">
        <v>214566.17</v>
      </c>
      <c r="J14" s="342">
        <f>+'ตามแผนงาน 8'!G12</f>
        <v>0</v>
      </c>
      <c r="K14" s="342">
        <f>+'ตามแผนงาน 9'!I12</f>
        <v>0</v>
      </c>
      <c r="L14" s="342">
        <f>+'ตามแผนงาน 10'!G12</f>
        <v>0</v>
      </c>
      <c r="M14" s="342">
        <f>+'ตามแผนงาน 11'!G12</f>
        <v>0</v>
      </c>
      <c r="N14" s="342">
        <v>0</v>
      </c>
      <c r="O14" s="303"/>
      <c r="P14" s="303">
        <f t="shared" si="0"/>
        <v>940266.17</v>
      </c>
    </row>
    <row r="15" spans="1:16" ht="23.25">
      <c r="A15" s="282"/>
      <c r="B15" s="282" t="s">
        <v>47</v>
      </c>
      <c r="C15" s="302" t="s">
        <v>168</v>
      </c>
      <c r="D15" s="342">
        <f>+'ตามแผนงาน 2'!H13</f>
        <v>0</v>
      </c>
      <c r="E15" s="342">
        <f>+'ตามแผนงาน 3'!H13</f>
        <v>0</v>
      </c>
      <c r="F15" s="343">
        <f>+'ตามแผนงาน 4'!I13</f>
        <v>0</v>
      </c>
      <c r="G15" s="342">
        <f>+'ตามแผนงาน 5'!I13</f>
        <v>0</v>
      </c>
      <c r="H15" s="342">
        <f>+'ตามแผนงาน 6'!G13</f>
        <v>0</v>
      </c>
      <c r="I15" s="342">
        <v>4764440</v>
      </c>
      <c r="J15" s="342">
        <f>+'ตามแผนงาน 8'!G13</f>
        <v>0</v>
      </c>
      <c r="K15" s="342">
        <f>+'ตามแผนงาน 9'!I13</f>
        <v>0</v>
      </c>
      <c r="L15" s="342">
        <f>+'ตามแผนงาน 10'!G13</f>
        <v>0</v>
      </c>
      <c r="M15" s="342">
        <f>+'ตามแผนงาน 11'!G13</f>
        <v>0</v>
      </c>
      <c r="N15" s="342">
        <v>0</v>
      </c>
      <c r="O15" s="303"/>
      <c r="P15" s="303">
        <f t="shared" si="0"/>
        <v>4764440</v>
      </c>
    </row>
    <row r="16" spans="1:16" ht="23.25">
      <c r="A16" s="282"/>
      <c r="B16" s="282" t="s">
        <v>47</v>
      </c>
      <c r="C16" s="302" t="s">
        <v>302</v>
      </c>
      <c r="D16" s="342">
        <f>+'ตามแผนงาน 2'!H14</f>
        <v>0</v>
      </c>
      <c r="E16" s="342">
        <v>0</v>
      </c>
      <c r="F16" s="343">
        <f>+'ตามแผนงาน 4'!I14</f>
        <v>0</v>
      </c>
      <c r="G16" s="342">
        <f>+'ตามแผนงาน 5'!I14</f>
        <v>0</v>
      </c>
      <c r="H16" s="342">
        <f>+'ตามแผนงาน 6'!G14</f>
        <v>0</v>
      </c>
      <c r="I16" s="342">
        <f>+'ตามแผนงาน 7'!J14</f>
        <v>0</v>
      </c>
      <c r="J16" s="342">
        <f>+'ตามแผนงาน 8'!G14</f>
        <v>0</v>
      </c>
      <c r="K16" s="342">
        <f>+'ตามแผนงาน 9'!I14</f>
        <v>0</v>
      </c>
      <c r="L16" s="342">
        <f>+'ตามแผนงาน 10'!G14</f>
        <v>0</v>
      </c>
      <c r="M16" s="342">
        <f>+'ตามแผนงาน 11'!G14</f>
        <v>0</v>
      </c>
      <c r="N16" s="342">
        <v>0</v>
      </c>
      <c r="O16" s="303"/>
      <c r="P16" s="303">
        <f t="shared" si="0"/>
        <v>0</v>
      </c>
    </row>
    <row r="17" spans="1:16" ht="23.25">
      <c r="A17" s="282" t="s">
        <v>96</v>
      </c>
      <c r="B17" s="282" t="s">
        <v>45</v>
      </c>
      <c r="C17" s="302" t="s">
        <v>168</v>
      </c>
      <c r="D17" s="342">
        <f>+'ตามแผนงาน 2'!H14</f>
        <v>0</v>
      </c>
      <c r="E17" s="342">
        <v>0</v>
      </c>
      <c r="F17" s="343">
        <f>+'ตามแผนงาน 4'!I14</f>
        <v>0</v>
      </c>
      <c r="G17" s="342">
        <f>+'ตามแผนงาน 5'!I14</f>
        <v>0</v>
      </c>
      <c r="H17" s="342">
        <f>+'ตามแผนงาน 6'!G14</f>
        <v>0</v>
      </c>
      <c r="I17" s="342">
        <f>+'ตามแผนงาน 7'!J14</f>
        <v>0</v>
      </c>
      <c r="J17" s="342">
        <f>+'ตามแผนงาน 8'!G14</f>
        <v>0</v>
      </c>
      <c r="K17" s="342">
        <f>+'ตามแผนงาน 9'!I14</f>
        <v>0</v>
      </c>
      <c r="L17" s="342">
        <f>+'ตามแผนงาน 10'!G14</f>
        <v>0</v>
      </c>
      <c r="M17" s="342">
        <f>+'ตามแผนงาน 11'!G14</f>
        <v>0</v>
      </c>
      <c r="N17" s="342">
        <f>+'ตามแผนงาน 12'!H14</f>
        <v>0</v>
      </c>
      <c r="O17" s="303"/>
      <c r="P17" s="303">
        <f t="shared" si="0"/>
        <v>0</v>
      </c>
    </row>
    <row r="18" spans="1:16" ht="23.25">
      <c r="A18" s="282" t="s">
        <v>97</v>
      </c>
      <c r="B18" s="282" t="s">
        <v>27</v>
      </c>
      <c r="C18" s="302" t="s">
        <v>168</v>
      </c>
      <c r="D18" s="342">
        <f>+'ตามแผนงาน 2'!H15</f>
        <v>0</v>
      </c>
      <c r="E18" s="342">
        <f>+'ตามแผนงาน 3'!H15</f>
        <v>0</v>
      </c>
      <c r="F18" s="343">
        <v>1457000</v>
      </c>
      <c r="G18" s="342">
        <v>25000</v>
      </c>
      <c r="H18" s="342">
        <f>+'ตามแผนงาน 6'!G15</f>
        <v>0</v>
      </c>
      <c r="I18" s="342">
        <v>622322.82</v>
      </c>
      <c r="J18" s="342">
        <f>+'ตามแผนงาน 8'!G15</f>
        <v>0</v>
      </c>
      <c r="K18" s="342">
        <v>40000</v>
      </c>
      <c r="L18" s="342">
        <f>+'ตามแผนงาน 10'!G15</f>
        <v>0</v>
      </c>
      <c r="M18" s="342">
        <f>+'ตามแผนงาน 11'!G15</f>
        <v>0</v>
      </c>
      <c r="N18" s="342">
        <f>+'ตามแผนงาน 12'!H15</f>
        <v>0</v>
      </c>
      <c r="O18" s="303"/>
      <c r="P18" s="303">
        <f t="shared" si="0"/>
        <v>2144322.82</v>
      </c>
    </row>
    <row r="19" spans="1:16" ht="23.25">
      <c r="A19" s="282" t="s">
        <v>46</v>
      </c>
      <c r="B19" s="282" t="s">
        <v>46</v>
      </c>
      <c r="C19" s="302" t="s">
        <v>168</v>
      </c>
      <c r="D19" s="342">
        <v>0</v>
      </c>
      <c r="E19" s="342">
        <v>0</v>
      </c>
      <c r="F19" s="342">
        <v>0</v>
      </c>
      <c r="G19" s="342">
        <v>0</v>
      </c>
      <c r="H19" s="342">
        <v>0</v>
      </c>
      <c r="I19" s="342">
        <v>0</v>
      </c>
      <c r="J19" s="342">
        <v>0</v>
      </c>
      <c r="K19" s="342">
        <v>0</v>
      </c>
      <c r="L19" s="342">
        <v>0</v>
      </c>
      <c r="M19" s="342">
        <v>0</v>
      </c>
      <c r="N19" s="342">
        <v>0</v>
      </c>
      <c r="O19" s="303">
        <v>6318196.21</v>
      </c>
      <c r="P19" s="303">
        <f t="shared" si="0"/>
        <v>6318196.21</v>
      </c>
    </row>
    <row r="20" spans="1:16" ht="23.25">
      <c r="A20" s="283"/>
      <c r="B20" s="283"/>
      <c r="C20" s="302"/>
      <c r="D20" s="39"/>
      <c r="E20" s="39"/>
      <c r="F20" s="39"/>
      <c r="G20" s="39"/>
      <c r="H20" s="39"/>
      <c r="I20" s="39"/>
      <c r="J20" s="39"/>
      <c r="K20" s="39"/>
      <c r="L20" s="39"/>
      <c r="M20" s="303"/>
      <c r="N20" s="303"/>
      <c r="O20" s="303"/>
      <c r="P20" s="303"/>
    </row>
    <row r="21" spans="1:16" ht="24" thickBot="1">
      <c r="A21" s="385" t="s">
        <v>63</v>
      </c>
      <c r="B21" s="385"/>
      <c r="C21" s="385"/>
      <c r="D21" s="284">
        <f>SUM(D8:D20)</f>
        <v>10035663.11</v>
      </c>
      <c r="E21" s="284">
        <f aca="true" t="shared" si="1" ref="E21:N21">SUM(E9:E20)</f>
        <v>86100</v>
      </c>
      <c r="F21" s="284">
        <f>SUM(F8:F19)</f>
        <v>2407515.46</v>
      </c>
      <c r="G21" s="284">
        <f t="shared" si="1"/>
        <v>2033012</v>
      </c>
      <c r="H21" s="284">
        <f t="shared" si="1"/>
        <v>18420</v>
      </c>
      <c r="I21" s="284">
        <f t="shared" si="1"/>
        <v>7397307.99</v>
      </c>
      <c r="J21" s="284">
        <f t="shared" si="1"/>
        <v>10520</v>
      </c>
      <c r="K21" s="284">
        <f t="shared" si="1"/>
        <v>256880</v>
      </c>
      <c r="L21" s="284">
        <f t="shared" si="1"/>
        <v>0</v>
      </c>
      <c r="M21" s="284">
        <f t="shared" si="1"/>
        <v>15900</v>
      </c>
      <c r="N21" s="284">
        <f t="shared" si="1"/>
        <v>13389.49</v>
      </c>
      <c r="O21" s="284">
        <f>SUM(O7:O20)</f>
        <v>6318196.21</v>
      </c>
      <c r="P21" s="284">
        <f>SUM(P7:P20)</f>
        <v>28592904.259999998</v>
      </c>
    </row>
    <row r="22" ht="24" thickTop="1"/>
    <row r="23" ht="23.25">
      <c r="A23" s="339" t="s">
        <v>420</v>
      </c>
    </row>
    <row r="25" spans="1:16" ht="23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</row>
  </sheetData>
  <sheetProtection/>
  <mergeCells count="9">
    <mergeCell ref="C5:C6"/>
    <mergeCell ref="D5:P5"/>
    <mergeCell ref="A25:P25"/>
    <mergeCell ref="A1:P1"/>
    <mergeCell ref="A2:P2"/>
    <mergeCell ref="A3:P3"/>
    <mergeCell ref="A21:C21"/>
    <mergeCell ref="A5:A6"/>
    <mergeCell ref="B5:B6"/>
  </mergeCells>
  <printOptions/>
  <pageMargins left="0.31496062992125984" right="0" top="1.07" bottom="0.35433070866141736" header="0.31496062992125984" footer="0.31496062992125984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zoomScale="70" zoomScaleNormal="70" zoomScalePageLayoutView="0" workbookViewId="0" topLeftCell="A4">
      <selection activeCell="H21" sqref="H21"/>
    </sheetView>
  </sheetViews>
  <sheetFormatPr defaultColWidth="9.140625" defaultRowHeight="15"/>
  <cols>
    <col min="1" max="1" width="11.00390625" style="160" customWidth="1"/>
    <col min="2" max="2" width="20.28125" style="160" customWidth="1"/>
    <col min="3" max="7" width="10.421875" style="160" customWidth="1"/>
    <col min="8" max="8" width="12.421875" style="160" customWidth="1"/>
    <col min="9" max="9" width="11.00390625" style="160" customWidth="1"/>
    <col min="10" max="13" width="11.28125" style="160" customWidth="1"/>
    <col min="14" max="14" width="11.57421875" style="160" customWidth="1"/>
    <col min="15" max="15" width="12.57421875" style="160" customWidth="1"/>
    <col min="16" max="16384" width="9.00390625" style="160" customWidth="1"/>
  </cols>
  <sheetData>
    <row r="1" spans="1:1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21.75">
      <c r="A2" s="386" t="s">
        <v>155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5" spans="1:15" ht="21.75">
      <c r="A5" s="387" t="s">
        <v>87</v>
      </c>
      <c r="B5" s="387" t="s">
        <v>74</v>
      </c>
      <c r="C5" s="387" t="s">
        <v>72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1:15" s="164" customFormat="1" ht="108.75">
      <c r="A6" s="387"/>
      <c r="B6" s="387"/>
      <c r="C6" s="161" t="s">
        <v>144</v>
      </c>
      <c r="D6" s="161" t="s">
        <v>145</v>
      </c>
      <c r="E6" s="162" t="s">
        <v>146</v>
      </c>
      <c r="F6" s="161" t="s">
        <v>167</v>
      </c>
      <c r="G6" s="161" t="s">
        <v>147</v>
      </c>
      <c r="H6" s="161" t="s">
        <v>148</v>
      </c>
      <c r="I6" s="161" t="s">
        <v>149</v>
      </c>
      <c r="J6" s="161" t="s">
        <v>150</v>
      </c>
      <c r="K6" s="161" t="s">
        <v>151</v>
      </c>
      <c r="L6" s="161" t="s">
        <v>152</v>
      </c>
      <c r="M6" s="161" t="s">
        <v>153</v>
      </c>
      <c r="N6" s="163" t="s">
        <v>46</v>
      </c>
      <c r="O6" s="167" t="s">
        <v>63</v>
      </c>
    </row>
    <row r="7" spans="1:15" s="164" customFormat="1" ht="21.75">
      <c r="A7" s="168" t="s">
        <v>46</v>
      </c>
      <c r="B7" s="168" t="s">
        <v>46</v>
      </c>
      <c r="C7" s="169"/>
      <c r="D7" s="169"/>
      <c r="E7" s="170"/>
      <c r="F7" s="169"/>
      <c r="G7" s="169"/>
      <c r="H7" s="171"/>
      <c r="I7" s="171"/>
      <c r="J7" s="171"/>
      <c r="K7" s="171"/>
      <c r="L7" s="171"/>
      <c r="M7" s="171"/>
      <c r="N7" s="171"/>
      <c r="O7" s="172"/>
    </row>
    <row r="8" spans="1:15" ht="21.75">
      <c r="A8" s="165" t="s">
        <v>89</v>
      </c>
      <c r="B8" s="165" t="s">
        <v>90</v>
      </c>
      <c r="C8" s="173"/>
      <c r="D8" s="173"/>
      <c r="E8" s="173"/>
      <c r="F8" s="173"/>
      <c r="G8" s="173"/>
      <c r="H8" s="144"/>
      <c r="I8" s="144"/>
      <c r="J8" s="144"/>
      <c r="K8" s="144"/>
      <c r="L8" s="144"/>
      <c r="M8" s="144"/>
      <c r="N8" s="144"/>
      <c r="O8" s="144"/>
    </row>
    <row r="9" spans="1:15" ht="21.75">
      <c r="A9" s="165"/>
      <c r="B9" s="165" t="s">
        <v>91</v>
      </c>
      <c r="C9" s="173"/>
      <c r="D9" s="173"/>
      <c r="E9" s="173"/>
      <c r="F9" s="173"/>
      <c r="G9" s="173"/>
      <c r="H9" s="144"/>
      <c r="I9" s="144"/>
      <c r="J9" s="144"/>
      <c r="K9" s="144"/>
      <c r="L9" s="144"/>
      <c r="M9" s="144"/>
      <c r="N9" s="144"/>
      <c r="O9" s="144"/>
    </row>
    <row r="10" spans="1:15" ht="21.75">
      <c r="A10" s="165" t="s">
        <v>92</v>
      </c>
      <c r="B10" s="174" t="s">
        <v>42</v>
      </c>
      <c r="C10" s="173"/>
      <c r="D10" s="173"/>
      <c r="E10" s="173"/>
      <c r="F10" s="173"/>
      <c r="G10" s="173"/>
      <c r="H10" s="144"/>
      <c r="I10" s="144"/>
      <c r="J10" s="144"/>
      <c r="K10" s="144"/>
      <c r="L10" s="144"/>
      <c r="M10" s="144"/>
      <c r="N10" s="144"/>
      <c r="O10" s="144"/>
    </row>
    <row r="11" spans="1:15" ht="21.75">
      <c r="A11" s="165"/>
      <c r="B11" s="174" t="s">
        <v>43</v>
      </c>
      <c r="C11" s="173"/>
      <c r="D11" s="173"/>
      <c r="E11" s="173"/>
      <c r="F11" s="173"/>
      <c r="G11" s="173"/>
      <c r="H11" s="144"/>
      <c r="I11" s="144"/>
      <c r="J11" s="144"/>
      <c r="K11" s="144"/>
      <c r="L11" s="144"/>
      <c r="M11" s="144"/>
      <c r="N11" s="144"/>
      <c r="O11" s="144"/>
    </row>
    <row r="12" spans="1:15" ht="21.75">
      <c r="A12" s="165"/>
      <c r="B12" s="174" t="s">
        <v>44</v>
      </c>
      <c r="C12" s="173"/>
      <c r="D12" s="173"/>
      <c r="E12" s="173"/>
      <c r="F12" s="173"/>
      <c r="G12" s="173"/>
      <c r="H12" s="144"/>
      <c r="I12" s="144"/>
      <c r="J12" s="144"/>
      <c r="K12" s="144"/>
      <c r="L12" s="144"/>
      <c r="M12" s="144"/>
      <c r="N12" s="144"/>
      <c r="O12" s="144"/>
    </row>
    <row r="13" spans="1:15" ht="21.75">
      <c r="A13" s="165"/>
      <c r="B13" s="174" t="s">
        <v>93</v>
      </c>
      <c r="C13" s="173"/>
      <c r="D13" s="173"/>
      <c r="E13" s="173"/>
      <c r="F13" s="173"/>
      <c r="G13" s="173"/>
      <c r="H13" s="144"/>
      <c r="I13" s="144"/>
      <c r="J13" s="144"/>
      <c r="K13" s="144"/>
      <c r="L13" s="144"/>
      <c r="M13" s="144"/>
      <c r="N13" s="144"/>
      <c r="O13" s="144"/>
    </row>
    <row r="14" spans="1:15" ht="21.75">
      <c r="A14" s="165" t="s">
        <v>95</v>
      </c>
      <c r="B14" s="174" t="s">
        <v>94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44"/>
      <c r="M14" s="144"/>
      <c r="N14" s="144"/>
      <c r="O14" s="144"/>
    </row>
    <row r="15" spans="1:15" ht="21.75">
      <c r="A15" s="165"/>
      <c r="B15" s="174" t="s">
        <v>47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44"/>
      <c r="M15" s="144"/>
      <c r="N15" s="144"/>
      <c r="O15" s="144"/>
    </row>
    <row r="16" spans="1:15" ht="21.75">
      <c r="A16" s="165" t="s">
        <v>96</v>
      </c>
      <c r="B16" s="174" t="s">
        <v>45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44"/>
      <c r="M16" s="144"/>
      <c r="N16" s="144"/>
      <c r="O16" s="144"/>
    </row>
    <row r="17" spans="1:15" ht="21.75">
      <c r="A17" s="165" t="s">
        <v>97</v>
      </c>
      <c r="B17" s="174" t="s">
        <v>27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44"/>
      <c r="M17" s="144"/>
      <c r="N17" s="144"/>
      <c r="O17" s="147"/>
    </row>
    <row r="18" spans="1:15" ht="24" thickBot="1">
      <c r="A18" s="380" t="s">
        <v>63</v>
      </c>
      <c r="B18" s="380"/>
      <c r="C18" s="152">
        <f aca="true" t="shared" si="0" ref="C18:M18">SUM(C8:C17)</f>
        <v>0</v>
      </c>
      <c r="D18" s="152">
        <f t="shared" si="0"/>
        <v>0</v>
      </c>
      <c r="E18" s="152">
        <f t="shared" si="0"/>
        <v>0</v>
      </c>
      <c r="F18" s="152">
        <f t="shared" si="0"/>
        <v>0</v>
      </c>
      <c r="G18" s="152">
        <f t="shared" si="0"/>
        <v>0</v>
      </c>
      <c r="H18" s="152">
        <f t="shared" si="0"/>
        <v>0</v>
      </c>
      <c r="I18" s="152">
        <f t="shared" si="0"/>
        <v>0</v>
      </c>
      <c r="J18" s="152">
        <f t="shared" si="0"/>
        <v>0</v>
      </c>
      <c r="K18" s="152">
        <f t="shared" si="0"/>
        <v>0</v>
      </c>
      <c r="L18" s="152">
        <f t="shared" si="0"/>
        <v>0</v>
      </c>
      <c r="M18" s="152">
        <f t="shared" si="0"/>
        <v>0</v>
      </c>
      <c r="N18" s="152">
        <f>SUM(N7:N17)</f>
        <v>0</v>
      </c>
      <c r="O18" s="152">
        <f>SUM(O7:O17)</f>
        <v>0</v>
      </c>
    </row>
    <row r="19" ht="22.5" thickTop="1"/>
    <row r="21" s="60" customFormat="1" ht="23.25"/>
    <row r="22" s="60" customFormat="1" ht="23.25"/>
    <row r="24" spans="1:16" s="60" customFormat="1" ht="23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</row>
    <row r="25" spans="1:16" s="60" customFormat="1" ht="23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</row>
  </sheetData>
  <sheetProtection/>
  <mergeCells count="9">
    <mergeCell ref="A24:P24"/>
    <mergeCell ref="A25:P25"/>
    <mergeCell ref="A18:B18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5"/>
  <cols>
    <col min="1" max="1" width="11.8515625" style="160" customWidth="1"/>
    <col min="2" max="2" width="20.28125" style="160" customWidth="1"/>
    <col min="3" max="12" width="12.57421875" style="160" customWidth="1"/>
    <col min="13" max="13" width="13.00390625" style="160" customWidth="1"/>
    <col min="14" max="14" width="11.57421875" style="160" customWidth="1"/>
    <col min="15" max="15" width="12.57421875" style="160" customWidth="1"/>
    <col min="16" max="16384" width="9.00390625" style="160" customWidth="1"/>
  </cols>
  <sheetData>
    <row r="1" spans="1:1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21.75">
      <c r="A2" s="386" t="s">
        <v>156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5" spans="1:15" ht="21.75">
      <c r="A5" s="387" t="s">
        <v>87</v>
      </c>
      <c r="B5" s="387" t="s">
        <v>74</v>
      </c>
      <c r="C5" s="387" t="s">
        <v>72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1:15" s="164" customFormat="1" ht="108.75">
      <c r="A6" s="387"/>
      <c r="B6" s="387"/>
      <c r="C6" s="161" t="s">
        <v>144</v>
      </c>
      <c r="D6" s="161" t="s">
        <v>145</v>
      </c>
      <c r="E6" s="162" t="s">
        <v>146</v>
      </c>
      <c r="F6" s="161" t="s">
        <v>154</v>
      </c>
      <c r="G6" s="161" t="s">
        <v>147</v>
      </c>
      <c r="H6" s="161" t="s">
        <v>148</v>
      </c>
      <c r="I6" s="161" t="s">
        <v>149</v>
      </c>
      <c r="J6" s="161" t="s">
        <v>150</v>
      </c>
      <c r="K6" s="161" t="s">
        <v>151</v>
      </c>
      <c r="L6" s="161" t="s">
        <v>152</v>
      </c>
      <c r="M6" s="161" t="s">
        <v>153</v>
      </c>
      <c r="N6" s="163" t="s">
        <v>46</v>
      </c>
      <c r="O6" s="167" t="s">
        <v>63</v>
      </c>
    </row>
    <row r="7" spans="1:15" ht="21.75">
      <c r="A7" s="175" t="s">
        <v>89</v>
      </c>
      <c r="B7" s="175" t="s">
        <v>90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>
        <f>SUM(C7:N7)</f>
        <v>0</v>
      </c>
    </row>
    <row r="8" spans="1:15" ht="21.75">
      <c r="A8" s="165"/>
      <c r="B8" s="165" t="s">
        <v>91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>
        <f aca="true" t="shared" si="0" ref="O8:O16">SUM(C8:N8)</f>
        <v>0</v>
      </c>
    </row>
    <row r="9" spans="1:15" ht="21.75">
      <c r="A9" s="165" t="s">
        <v>92</v>
      </c>
      <c r="B9" s="174" t="s">
        <v>42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</row>
    <row r="10" spans="1:15" ht="21.75">
      <c r="A10" s="165"/>
      <c r="B10" s="174" t="s">
        <v>43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>
        <f t="shared" si="0"/>
        <v>0</v>
      </c>
    </row>
    <row r="11" spans="1:15" ht="21.75">
      <c r="A11" s="165"/>
      <c r="B11" s="174" t="s">
        <v>44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</row>
    <row r="12" spans="1:15" ht="21.75">
      <c r="A12" s="165"/>
      <c r="B12" s="174" t="s">
        <v>93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0</v>
      </c>
    </row>
    <row r="13" spans="1:15" ht="21.75">
      <c r="A13" s="165" t="s">
        <v>95</v>
      </c>
      <c r="B13" s="174" t="s">
        <v>94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44"/>
      <c r="M13" s="144"/>
      <c r="N13" s="144"/>
      <c r="O13" s="144">
        <f t="shared" si="0"/>
        <v>0</v>
      </c>
    </row>
    <row r="14" spans="1:15" ht="21.75">
      <c r="A14" s="165"/>
      <c r="B14" s="174" t="s">
        <v>47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44"/>
      <c r="M14" s="144"/>
      <c r="N14" s="144"/>
      <c r="O14" s="144">
        <f t="shared" si="0"/>
        <v>0</v>
      </c>
    </row>
    <row r="15" spans="1:15" ht="21.75">
      <c r="A15" s="165" t="s">
        <v>96</v>
      </c>
      <c r="B15" s="174" t="s">
        <v>45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44"/>
      <c r="M15" s="144"/>
      <c r="N15" s="144"/>
      <c r="O15" s="144">
        <f t="shared" si="0"/>
        <v>0</v>
      </c>
    </row>
    <row r="16" spans="1:15" ht="21.75">
      <c r="A16" s="165" t="s">
        <v>97</v>
      </c>
      <c r="B16" s="174" t="s">
        <v>27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44"/>
      <c r="M16" s="144"/>
      <c r="N16" s="144"/>
      <c r="O16" s="147">
        <f t="shared" si="0"/>
        <v>0</v>
      </c>
    </row>
    <row r="17" spans="1:15" ht="24" thickBot="1">
      <c r="A17" s="380" t="s">
        <v>63</v>
      </c>
      <c r="B17" s="380"/>
      <c r="C17" s="152">
        <f aca="true" t="shared" si="1" ref="C17:O17">SUM(C7:C16)</f>
        <v>0</v>
      </c>
      <c r="D17" s="152">
        <f t="shared" si="1"/>
        <v>0</v>
      </c>
      <c r="E17" s="152">
        <f t="shared" si="1"/>
        <v>0</v>
      </c>
      <c r="F17" s="152">
        <f t="shared" si="1"/>
        <v>0</v>
      </c>
      <c r="G17" s="152">
        <f t="shared" si="1"/>
        <v>0</v>
      </c>
      <c r="H17" s="152">
        <f t="shared" si="1"/>
        <v>0</v>
      </c>
      <c r="I17" s="152">
        <f t="shared" si="1"/>
        <v>0</v>
      </c>
      <c r="J17" s="152">
        <f t="shared" si="1"/>
        <v>0</v>
      </c>
      <c r="K17" s="152">
        <f t="shared" si="1"/>
        <v>0</v>
      </c>
      <c r="L17" s="152">
        <f t="shared" si="1"/>
        <v>0</v>
      </c>
      <c r="M17" s="152">
        <f t="shared" si="1"/>
        <v>0</v>
      </c>
      <c r="N17" s="152">
        <f t="shared" si="1"/>
        <v>0</v>
      </c>
      <c r="O17" s="152">
        <f t="shared" si="1"/>
        <v>0</v>
      </c>
    </row>
    <row r="18" ht="22.5" thickTop="1"/>
    <row r="20" s="60" customFormat="1" ht="23.25">
      <c r="A20" s="60" t="s">
        <v>239</v>
      </c>
    </row>
    <row r="21" s="60" customFormat="1" ht="23.25">
      <c r="A21" s="60" t="s">
        <v>240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5"/>
  <cols>
    <col min="1" max="1" width="11.8515625" style="160" customWidth="1"/>
    <col min="2" max="2" width="20.28125" style="160" customWidth="1"/>
    <col min="3" max="12" width="12.57421875" style="160" customWidth="1"/>
    <col min="13" max="13" width="13.00390625" style="160" customWidth="1"/>
    <col min="14" max="14" width="11.57421875" style="160" customWidth="1"/>
    <col min="15" max="15" width="12.57421875" style="160" customWidth="1"/>
    <col min="16" max="16384" width="9.00390625" style="160" customWidth="1"/>
  </cols>
  <sheetData>
    <row r="1" spans="1:1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21.75">
      <c r="A2" s="386" t="s">
        <v>157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5" spans="1:15" ht="21.75">
      <c r="A5" s="387" t="s">
        <v>87</v>
      </c>
      <c r="B5" s="387" t="s">
        <v>74</v>
      </c>
      <c r="C5" s="387" t="s">
        <v>72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1:15" s="164" customFormat="1" ht="108.75">
      <c r="A6" s="387"/>
      <c r="B6" s="387"/>
      <c r="C6" s="161" t="s">
        <v>144</v>
      </c>
      <c r="D6" s="161" t="s">
        <v>145</v>
      </c>
      <c r="E6" s="162" t="s">
        <v>146</v>
      </c>
      <c r="F6" s="161" t="s">
        <v>154</v>
      </c>
      <c r="G6" s="161" t="s">
        <v>147</v>
      </c>
      <c r="H6" s="161" t="s">
        <v>148</v>
      </c>
      <c r="I6" s="161" t="s">
        <v>149</v>
      </c>
      <c r="J6" s="161" t="s">
        <v>150</v>
      </c>
      <c r="K6" s="161" t="s">
        <v>151</v>
      </c>
      <c r="L6" s="161" t="s">
        <v>152</v>
      </c>
      <c r="M6" s="161" t="s">
        <v>153</v>
      </c>
      <c r="N6" s="163" t="s">
        <v>46</v>
      </c>
      <c r="O6" s="167" t="s">
        <v>63</v>
      </c>
    </row>
    <row r="7" spans="1:15" ht="21.75">
      <c r="A7" s="175" t="s">
        <v>89</v>
      </c>
      <c r="B7" s="175" t="s">
        <v>90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>
        <f>SUM(C7:N7)</f>
        <v>0</v>
      </c>
    </row>
    <row r="8" spans="1:15" ht="21.75">
      <c r="A8" s="165"/>
      <c r="B8" s="165" t="s">
        <v>91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>
        <f aca="true" t="shared" si="0" ref="O8:O16">SUM(C8:N8)</f>
        <v>0</v>
      </c>
    </row>
    <row r="9" spans="1:15" ht="21.75">
      <c r="A9" s="165" t="s">
        <v>92</v>
      </c>
      <c r="B9" s="174" t="s">
        <v>42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</row>
    <row r="10" spans="1:15" ht="21.75">
      <c r="A10" s="165"/>
      <c r="B10" s="174" t="s">
        <v>43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>
        <f t="shared" si="0"/>
        <v>0</v>
      </c>
    </row>
    <row r="11" spans="1:15" ht="21.75">
      <c r="A11" s="165"/>
      <c r="B11" s="174" t="s">
        <v>44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</row>
    <row r="12" spans="1:15" ht="21.75">
      <c r="A12" s="165"/>
      <c r="B12" s="174" t="s">
        <v>93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0</v>
      </c>
    </row>
    <row r="13" spans="1:15" ht="21.75">
      <c r="A13" s="165" t="s">
        <v>95</v>
      </c>
      <c r="B13" s="174" t="s">
        <v>94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44"/>
      <c r="M13" s="144"/>
      <c r="N13" s="144"/>
      <c r="O13" s="144">
        <f t="shared" si="0"/>
        <v>0</v>
      </c>
    </row>
    <row r="14" spans="1:15" ht="21.75">
      <c r="A14" s="165"/>
      <c r="B14" s="174" t="s">
        <v>47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44"/>
      <c r="M14" s="144"/>
      <c r="N14" s="144"/>
      <c r="O14" s="144">
        <f t="shared" si="0"/>
        <v>0</v>
      </c>
    </row>
    <row r="15" spans="1:15" ht="21.75">
      <c r="A15" s="165" t="s">
        <v>96</v>
      </c>
      <c r="B15" s="174" t="s">
        <v>45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44"/>
      <c r="M15" s="144"/>
      <c r="N15" s="144"/>
      <c r="O15" s="144">
        <f t="shared" si="0"/>
        <v>0</v>
      </c>
    </row>
    <row r="16" spans="1:15" ht="21.75">
      <c r="A16" s="165" t="s">
        <v>97</v>
      </c>
      <c r="B16" s="174" t="s">
        <v>27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44"/>
      <c r="M16" s="144"/>
      <c r="N16" s="144"/>
      <c r="O16" s="147">
        <f t="shared" si="0"/>
        <v>0</v>
      </c>
    </row>
    <row r="17" spans="1:15" ht="24" thickBot="1">
      <c r="A17" s="380" t="s">
        <v>63</v>
      </c>
      <c r="B17" s="380"/>
      <c r="C17" s="152">
        <f aca="true" t="shared" si="1" ref="C17:O17">SUM(C7:C16)</f>
        <v>0</v>
      </c>
      <c r="D17" s="152">
        <f t="shared" si="1"/>
        <v>0</v>
      </c>
      <c r="E17" s="152">
        <f t="shared" si="1"/>
        <v>0</v>
      </c>
      <c r="F17" s="152">
        <f t="shared" si="1"/>
        <v>0</v>
      </c>
      <c r="G17" s="152">
        <f t="shared" si="1"/>
        <v>0</v>
      </c>
      <c r="H17" s="152">
        <f t="shared" si="1"/>
        <v>0</v>
      </c>
      <c r="I17" s="152">
        <f t="shared" si="1"/>
        <v>0</v>
      </c>
      <c r="J17" s="152">
        <f t="shared" si="1"/>
        <v>0</v>
      </c>
      <c r="K17" s="152">
        <f t="shared" si="1"/>
        <v>0</v>
      </c>
      <c r="L17" s="152">
        <f t="shared" si="1"/>
        <v>0</v>
      </c>
      <c r="M17" s="152">
        <f t="shared" si="1"/>
        <v>0</v>
      </c>
      <c r="N17" s="152">
        <f t="shared" si="1"/>
        <v>0</v>
      </c>
      <c r="O17" s="152">
        <f t="shared" si="1"/>
        <v>0</v>
      </c>
    </row>
    <row r="18" ht="22.5" thickTop="1"/>
    <row r="20" s="60" customFormat="1" ht="23.25">
      <c r="A20" s="60" t="s">
        <v>239</v>
      </c>
    </row>
    <row r="21" s="60" customFormat="1" ht="23.25">
      <c r="A21" s="60" t="s">
        <v>240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33.28125" style="29" customWidth="1"/>
    <col min="2" max="2" width="12.57421875" style="29" customWidth="1"/>
    <col min="3" max="3" width="14.57421875" style="29" customWidth="1"/>
    <col min="4" max="4" width="27.140625" style="29" customWidth="1"/>
    <col min="5" max="5" width="12.421875" style="29" customWidth="1"/>
    <col min="6" max="6" width="13.421875" style="59" customWidth="1"/>
    <col min="7" max="16384" width="9.00390625" style="29" customWidth="1"/>
  </cols>
  <sheetData>
    <row r="1" spans="1:6" ht="23.25">
      <c r="A1" s="352" t="str">
        <f>งบแสดงฐานะการเงิน!A1</f>
        <v>เทศบาลตำบลตำบลบางเก่า   อำเภอชะอำ   จังหวัดเพชรุบรี</v>
      </c>
      <c r="B1" s="352"/>
      <c r="C1" s="352"/>
      <c r="D1" s="352"/>
      <c r="E1" s="352"/>
      <c r="F1" s="352"/>
    </row>
    <row r="2" spans="1:6" ht="23.25">
      <c r="A2" s="352" t="s">
        <v>25</v>
      </c>
      <c r="B2" s="352"/>
      <c r="C2" s="352"/>
      <c r="D2" s="352"/>
      <c r="E2" s="352"/>
      <c r="F2" s="352"/>
    </row>
    <row r="3" spans="1:6" ht="23.25">
      <c r="A3" s="352" t="s">
        <v>174</v>
      </c>
      <c r="B3" s="352"/>
      <c r="C3" s="352"/>
      <c r="D3" s="352"/>
      <c r="E3" s="352"/>
      <c r="F3" s="352"/>
    </row>
    <row r="4" spans="1:6" ht="23.25">
      <c r="A4" s="30" t="s">
        <v>165</v>
      </c>
      <c r="B4" s="30"/>
      <c r="F4" s="22"/>
    </row>
    <row r="5" spans="1:6" ht="24" customHeight="1">
      <c r="A5" s="353" t="s">
        <v>33</v>
      </c>
      <c r="B5" s="354" t="s">
        <v>34</v>
      </c>
      <c r="C5" s="355"/>
      <c r="D5" s="353" t="s">
        <v>36</v>
      </c>
      <c r="E5" s="353"/>
      <c r="F5" s="353"/>
    </row>
    <row r="6" spans="1:6" ht="23.25" customHeight="1">
      <c r="A6" s="353"/>
      <c r="B6" s="356"/>
      <c r="C6" s="357"/>
      <c r="D6" s="31" t="s">
        <v>59</v>
      </c>
      <c r="E6" s="349" t="s">
        <v>29</v>
      </c>
      <c r="F6" s="350"/>
    </row>
    <row r="7" spans="1:6" ht="23.25" customHeight="1">
      <c r="A7" s="32"/>
      <c r="B7" s="33">
        <v>2561</v>
      </c>
      <c r="C7" s="33">
        <v>2560</v>
      </c>
      <c r="D7" s="34"/>
      <c r="E7" s="31">
        <v>2561</v>
      </c>
      <c r="F7" s="31">
        <v>2560</v>
      </c>
    </row>
    <row r="8" spans="1:6" ht="23.25">
      <c r="A8" s="290" t="s">
        <v>282</v>
      </c>
      <c r="B8" s="289"/>
      <c r="C8" s="36"/>
      <c r="D8" s="35"/>
      <c r="E8" s="35"/>
      <c r="F8" s="37"/>
    </row>
    <row r="9" spans="1:6" ht="23.25">
      <c r="A9" s="276" t="s">
        <v>182</v>
      </c>
      <c r="B9" s="39">
        <v>1389120</v>
      </c>
      <c r="C9" s="39">
        <v>1389120</v>
      </c>
      <c r="D9" s="275" t="s">
        <v>281</v>
      </c>
      <c r="E9" s="40">
        <v>20482837.13</v>
      </c>
      <c r="F9" s="40">
        <v>21986857.13</v>
      </c>
    </row>
    <row r="10" spans="1:6" ht="23.25">
      <c r="A10" s="276" t="s">
        <v>344</v>
      </c>
      <c r="B10" s="39">
        <v>1708200</v>
      </c>
      <c r="C10" s="39">
        <v>1708200</v>
      </c>
      <c r="D10" s="275" t="s">
        <v>180</v>
      </c>
      <c r="E10" s="40">
        <v>614000</v>
      </c>
      <c r="F10" s="40">
        <v>614000</v>
      </c>
    </row>
    <row r="11" spans="1:6" ht="23.25">
      <c r="A11" s="276" t="s">
        <v>345</v>
      </c>
      <c r="B11" s="39">
        <v>192800</v>
      </c>
      <c r="C11" s="39">
        <v>192800</v>
      </c>
      <c r="D11" s="275"/>
      <c r="E11" s="40"/>
      <c r="F11" s="40"/>
    </row>
    <row r="12" spans="1:6" ht="23.25">
      <c r="A12" s="276" t="s">
        <v>346</v>
      </c>
      <c r="B12" s="39">
        <v>164000</v>
      </c>
      <c r="C12" s="39">
        <v>164000</v>
      </c>
      <c r="D12" s="275"/>
      <c r="E12" s="40"/>
      <c r="F12" s="40"/>
    </row>
    <row r="13" spans="1:6" ht="23.25">
      <c r="A13" s="276" t="s">
        <v>347</v>
      </c>
      <c r="B13" s="39">
        <v>199500</v>
      </c>
      <c r="C13" s="39">
        <v>199500</v>
      </c>
      <c r="D13" s="275"/>
      <c r="E13" s="40"/>
      <c r="F13" s="40"/>
    </row>
    <row r="14" spans="1:6" ht="23.25">
      <c r="A14" s="277" t="s">
        <v>348</v>
      </c>
      <c r="B14" s="39">
        <v>1682400</v>
      </c>
      <c r="C14" s="39">
        <v>1682400</v>
      </c>
      <c r="D14" s="275"/>
      <c r="E14" s="40"/>
      <c r="F14" s="40"/>
    </row>
    <row r="15" spans="1:6" ht="23.25">
      <c r="A15" s="276" t="s">
        <v>349</v>
      </c>
      <c r="B15" s="39">
        <v>113201.8</v>
      </c>
      <c r="C15" s="39">
        <v>113201.8</v>
      </c>
      <c r="D15" s="275"/>
      <c r="E15" s="40"/>
      <c r="F15" s="40"/>
    </row>
    <row r="16" spans="1:9" ht="23.25">
      <c r="A16" s="277" t="s">
        <v>350</v>
      </c>
      <c r="B16" s="39">
        <v>89000</v>
      </c>
      <c r="C16" s="39">
        <v>89000</v>
      </c>
      <c r="D16" s="275"/>
      <c r="E16" s="40"/>
      <c r="F16" s="40"/>
      <c r="I16" s="42"/>
    </row>
    <row r="17" spans="1:6" ht="23.25">
      <c r="A17" s="277" t="s">
        <v>351</v>
      </c>
      <c r="B17" s="39">
        <v>52700</v>
      </c>
      <c r="C17" s="39">
        <v>52700</v>
      </c>
      <c r="D17" s="275"/>
      <c r="E17" s="40"/>
      <c r="F17" s="40"/>
    </row>
    <row r="18" spans="1:6" ht="23.25">
      <c r="A18" s="277"/>
      <c r="B18" s="39"/>
      <c r="C18" s="39"/>
      <c r="D18" s="41"/>
      <c r="E18" s="43"/>
      <c r="F18" s="40"/>
    </row>
    <row r="19" spans="1:6" ht="23.25">
      <c r="A19" s="290" t="s">
        <v>283</v>
      </c>
      <c r="B19" s="35"/>
      <c r="C19" s="35"/>
      <c r="D19" s="35"/>
      <c r="E19" s="44"/>
      <c r="F19" s="40"/>
    </row>
    <row r="20" spans="1:6" ht="23.25">
      <c r="A20" s="276" t="s">
        <v>284</v>
      </c>
      <c r="B20" s="39">
        <v>1122932</v>
      </c>
      <c r="C20" s="39">
        <v>1313882</v>
      </c>
      <c r="D20" s="35"/>
      <c r="E20" s="44"/>
      <c r="F20" s="40"/>
    </row>
    <row r="21" spans="1:6" ht="23.25">
      <c r="A21" s="277" t="s">
        <v>285</v>
      </c>
      <c r="B21" s="39">
        <v>417393.33</v>
      </c>
      <c r="C21" s="39">
        <v>646143.33</v>
      </c>
      <c r="D21" s="35"/>
      <c r="E21" s="44"/>
      <c r="F21" s="40"/>
    </row>
    <row r="22" spans="1:6" ht="23.25">
      <c r="A22" s="276" t="s">
        <v>286</v>
      </c>
      <c r="B22" s="39">
        <v>11174900</v>
      </c>
      <c r="C22" s="39">
        <v>12124900</v>
      </c>
      <c r="D22" s="35"/>
      <c r="E22" s="44"/>
      <c r="F22" s="40"/>
    </row>
    <row r="23" spans="1:6" ht="23.25">
      <c r="A23" s="276" t="s">
        <v>287</v>
      </c>
      <c r="B23" s="39">
        <v>73020</v>
      </c>
      <c r="C23" s="39">
        <v>93320</v>
      </c>
      <c r="D23" s="35"/>
      <c r="E23" s="44"/>
      <c r="F23" s="40"/>
    </row>
    <row r="24" spans="1:6" ht="23.25">
      <c r="A24" s="276" t="s">
        <v>352</v>
      </c>
      <c r="B24" s="39">
        <v>257500</v>
      </c>
      <c r="C24" s="39">
        <v>272000</v>
      </c>
      <c r="D24" s="35"/>
      <c r="E24" s="44"/>
      <c r="F24" s="37"/>
    </row>
    <row r="25" spans="1:6" ht="23.25">
      <c r="A25" s="276" t="s">
        <v>288</v>
      </c>
      <c r="B25" s="39">
        <v>117750</v>
      </c>
      <c r="C25" s="39">
        <v>179950</v>
      </c>
      <c r="D25" s="35"/>
      <c r="E25" s="44"/>
      <c r="F25" s="37"/>
    </row>
    <row r="26" spans="1:6" ht="23.25">
      <c r="A26" s="276" t="s">
        <v>353</v>
      </c>
      <c r="B26" s="39">
        <v>1163570</v>
      </c>
      <c r="C26" s="39">
        <v>1163570</v>
      </c>
      <c r="D26" s="35"/>
      <c r="E26" s="44"/>
      <c r="F26" s="37"/>
    </row>
    <row r="27" spans="1:6" ht="23.25">
      <c r="A27" s="276" t="s">
        <v>354</v>
      </c>
      <c r="B27" s="39">
        <v>75300</v>
      </c>
      <c r="C27" s="39">
        <v>75300</v>
      </c>
      <c r="D27" s="35"/>
      <c r="E27" s="44"/>
      <c r="F27" s="37"/>
    </row>
    <row r="28" spans="1:6" ht="23.25">
      <c r="A28" s="276" t="s">
        <v>289</v>
      </c>
      <c r="B28" s="39">
        <v>64400</v>
      </c>
      <c r="C28" s="39">
        <v>79250</v>
      </c>
      <c r="D28" s="35"/>
      <c r="E28" s="44"/>
      <c r="F28" s="37"/>
    </row>
    <row r="29" spans="1:6" ht="23.25">
      <c r="A29" s="277" t="s">
        <v>290</v>
      </c>
      <c r="B29" s="39">
        <v>977600</v>
      </c>
      <c r="C29" s="39">
        <v>977600</v>
      </c>
      <c r="D29" s="35"/>
      <c r="E29" s="44"/>
      <c r="F29" s="37"/>
    </row>
    <row r="30" spans="1:6" ht="23.25">
      <c r="A30" s="276" t="s">
        <v>355</v>
      </c>
      <c r="B30" s="39">
        <v>61550</v>
      </c>
      <c r="C30" s="39">
        <v>84020</v>
      </c>
      <c r="D30" s="35"/>
      <c r="E30" s="44"/>
      <c r="F30" s="37"/>
    </row>
    <row r="31" spans="1:6" ht="23.25">
      <c r="A31" s="38"/>
      <c r="B31" s="38"/>
      <c r="C31" s="44"/>
      <c r="D31" s="35"/>
      <c r="E31" s="44"/>
      <c r="F31" s="37"/>
    </row>
    <row r="32" spans="1:6" ht="23.25">
      <c r="A32" s="38"/>
      <c r="B32" s="38"/>
      <c r="C32" s="44"/>
      <c r="D32" s="35"/>
      <c r="E32" s="44"/>
      <c r="F32" s="37"/>
    </row>
    <row r="33" spans="1:6" ht="23.25">
      <c r="A33" s="38"/>
      <c r="B33" s="38"/>
      <c r="C33" s="44"/>
      <c r="D33" s="35"/>
      <c r="E33" s="44"/>
      <c r="F33" s="37"/>
    </row>
    <row r="34" spans="1:6" ht="24" thickBot="1">
      <c r="A34" s="45" t="s">
        <v>63</v>
      </c>
      <c r="B34" s="46">
        <f>SUM(B9:B33)</f>
        <v>21096837.13</v>
      </c>
      <c r="C34" s="46">
        <f>SUM(C9:C33)</f>
        <v>22600857.13</v>
      </c>
      <c r="D34" s="47"/>
      <c r="E34" s="48">
        <f>SUM(E9:E33)</f>
        <v>21096837.13</v>
      </c>
      <c r="F34" s="49">
        <f>SUM(F9:F33)</f>
        <v>22600857.13</v>
      </c>
    </row>
    <row r="35" spans="1:6" ht="24" thickTop="1">
      <c r="A35" s="50"/>
      <c r="B35" s="50"/>
      <c r="C35" s="51"/>
      <c r="D35" s="22"/>
      <c r="E35" s="22"/>
      <c r="F35" s="52"/>
    </row>
    <row r="36" spans="1:6" s="5" customFormat="1" ht="26.25">
      <c r="A36" s="53" t="s">
        <v>183</v>
      </c>
      <c r="B36" s="54"/>
      <c r="C36" s="55"/>
      <c r="D36" s="56"/>
      <c r="E36" s="56"/>
      <c r="F36" s="57"/>
    </row>
    <row r="37" spans="1:6" s="5" customFormat="1" ht="26.25">
      <c r="A37" s="58" t="s">
        <v>184</v>
      </c>
      <c r="B37" s="54"/>
      <c r="C37" s="55"/>
      <c r="D37" s="56"/>
      <c r="E37" s="56"/>
      <c r="F37" s="57"/>
    </row>
    <row r="38" spans="1:6" s="6" customFormat="1" ht="26.25">
      <c r="A38" s="351" t="s">
        <v>185</v>
      </c>
      <c r="B38" s="351"/>
      <c r="C38" s="351"/>
      <c r="D38" s="351"/>
      <c r="E38" s="351"/>
      <c r="F38" s="351"/>
    </row>
    <row r="39" spans="1:6" s="6" customFormat="1" ht="26.25">
      <c r="A39" s="351" t="s">
        <v>186</v>
      </c>
      <c r="B39" s="351"/>
      <c r="C39" s="351"/>
      <c r="D39" s="351"/>
      <c r="E39" s="351"/>
      <c r="F39" s="351"/>
    </row>
    <row r="40" spans="1:6" s="5" customFormat="1" ht="26.25">
      <c r="A40" s="6" t="s">
        <v>187</v>
      </c>
      <c r="F40" s="57"/>
    </row>
  </sheetData>
  <sheetProtection/>
  <mergeCells count="9">
    <mergeCell ref="E6:F6"/>
    <mergeCell ref="A38:F38"/>
    <mergeCell ref="A39:F39"/>
    <mergeCell ref="A1:F1"/>
    <mergeCell ref="A5:A6"/>
    <mergeCell ref="D5:F5"/>
    <mergeCell ref="A3:F3"/>
    <mergeCell ref="A2:F2"/>
    <mergeCell ref="B5:C6"/>
  </mergeCells>
  <printOptions/>
  <pageMargins left="0.68" right="0.1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view="pageBreakPreview" zoomScaleNormal="70" zoomScaleSheetLayoutView="100" zoomScalePageLayoutView="0" workbookViewId="0" topLeftCell="A1">
      <selection activeCell="G29" sqref="G29:O29"/>
    </sheetView>
  </sheetViews>
  <sheetFormatPr defaultColWidth="9.140625" defaultRowHeight="15"/>
  <cols>
    <col min="1" max="1" width="28.140625" style="160" customWidth="1"/>
    <col min="2" max="4" width="12.140625" style="160" customWidth="1"/>
    <col min="5" max="5" width="11.8515625" style="160" customWidth="1"/>
    <col min="6" max="6" width="11.421875" style="160" customWidth="1"/>
    <col min="7" max="7" width="9.8515625" style="160" customWidth="1"/>
    <col min="8" max="8" width="11.00390625" style="160" customWidth="1"/>
    <col min="9" max="9" width="10.00390625" style="160" customWidth="1"/>
    <col min="10" max="10" width="11.00390625" style="160" customWidth="1"/>
    <col min="11" max="11" width="10.57421875" style="160" customWidth="1"/>
    <col min="12" max="12" width="10.421875" style="160" customWidth="1"/>
    <col min="13" max="14" width="9.57421875" style="160" customWidth="1"/>
    <col min="15" max="15" width="11.140625" style="160" customWidth="1"/>
    <col min="16" max="16384" width="9.00390625" style="160" customWidth="1"/>
  </cols>
  <sheetData>
    <row r="1" spans="1:1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21.75">
      <c r="A2" s="386" t="s">
        <v>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4" spans="1:15" s="266" customFormat="1" ht="108.75">
      <c r="A4" s="167" t="s">
        <v>30</v>
      </c>
      <c r="B4" s="167" t="s">
        <v>28</v>
      </c>
      <c r="C4" s="177" t="s">
        <v>223</v>
      </c>
      <c r="D4" s="177" t="s">
        <v>224</v>
      </c>
      <c r="E4" s="167" t="s">
        <v>63</v>
      </c>
      <c r="F4" s="161" t="s">
        <v>144</v>
      </c>
      <c r="G4" s="161" t="s">
        <v>145</v>
      </c>
      <c r="H4" s="162" t="s">
        <v>146</v>
      </c>
      <c r="I4" s="161" t="s">
        <v>167</v>
      </c>
      <c r="J4" s="161" t="s">
        <v>148</v>
      </c>
      <c r="K4" s="161" t="s">
        <v>149</v>
      </c>
      <c r="L4" s="161" t="s">
        <v>150</v>
      </c>
      <c r="M4" s="161" t="s">
        <v>418</v>
      </c>
      <c r="N4" s="161" t="s">
        <v>153</v>
      </c>
      <c r="O4" s="163" t="s">
        <v>46</v>
      </c>
    </row>
    <row r="5" spans="1:15" s="266" customFormat="1" ht="21.75">
      <c r="A5" s="178" t="s">
        <v>32</v>
      </c>
      <c r="B5" s="179"/>
      <c r="C5" s="180"/>
      <c r="D5" s="181"/>
      <c r="E5" s="180">
        <f>SUM(F5:O5)</f>
        <v>0</v>
      </c>
      <c r="F5" s="182"/>
      <c r="G5" s="182"/>
      <c r="H5" s="181"/>
      <c r="I5" s="182"/>
      <c r="J5" s="182"/>
      <c r="K5" s="182"/>
      <c r="L5" s="182"/>
      <c r="M5" s="182"/>
      <c r="N5" s="182"/>
      <c r="O5" s="182"/>
    </row>
    <row r="6" spans="1:15" s="266" customFormat="1" ht="21.75">
      <c r="A6" s="183" t="s">
        <v>46</v>
      </c>
      <c r="B6" s="286">
        <v>11059434</v>
      </c>
      <c r="C6" s="286">
        <v>6318196.21</v>
      </c>
      <c r="D6" s="185">
        <v>0</v>
      </c>
      <c r="E6" s="186">
        <v>6318196.21</v>
      </c>
      <c r="F6" s="252"/>
      <c r="G6" s="252"/>
      <c r="H6" s="253"/>
      <c r="I6" s="252"/>
      <c r="J6" s="252"/>
      <c r="K6" s="252"/>
      <c r="L6" s="252"/>
      <c r="M6" s="252"/>
      <c r="N6" s="252"/>
      <c r="O6" s="187">
        <v>6318196.21</v>
      </c>
    </row>
    <row r="7" spans="1:15" s="266" customFormat="1" ht="21.75">
      <c r="A7" s="165" t="s">
        <v>90</v>
      </c>
      <c r="B7" s="288">
        <v>2848320</v>
      </c>
      <c r="C7" s="288">
        <v>2624640</v>
      </c>
      <c r="D7" s="144">
        <v>0</v>
      </c>
      <c r="E7" s="186">
        <f>SUM(F7:O7)</f>
        <v>2624640</v>
      </c>
      <c r="F7" s="144">
        <f>+ตามแผนงานรวม!D8</f>
        <v>2624640</v>
      </c>
      <c r="G7" s="239"/>
      <c r="H7" s="239"/>
      <c r="I7" s="239"/>
      <c r="J7" s="239"/>
      <c r="K7" s="239"/>
      <c r="L7" s="239"/>
      <c r="M7" s="239"/>
      <c r="N7" s="239"/>
      <c r="O7" s="239"/>
    </row>
    <row r="8" spans="1:15" s="266" customFormat="1" ht="21.75">
      <c r="A8" s="165" t="s">
        <v>91</v>
      </c>
      <c r="B8" s="288">
        <v>8359780</v>
      </c>
      <c r="C8" s="288">
        <v>7873633</v>
      </c>
      <c r="D8" s="144">
        <v>0</v>
      </c>
      <c r="E8" s="268">
        <v>7873633</v>
      </c>
      <c r="F8" s="144">
        <v>5283133</v>
      </c>
      <c r="G8" s="144">
        <f>+ตามแผนงานรวม!E9</f>
        <v>0</v>
      </c>
      <c r="H8" s="144">
        <v>0</v>
      </c>
      <c r="I8" s="144">
        <v>0</v>
      </c>
      <c r="J8" s="144">
        <v>1209840</v>
      </c>
      <c r="K8" s="144">
        <f>+ตามแผนงานรวม!J9</f>
        <v>0</v>
      </c>
      <c r="L8" s="144">
        <f>+ตามแผนงานรวม!K9</f>
        <v>0</v>
      </c>
      <c r="M8" s="144">
        <v>0</v>
      </c>
      <c r="N8" s="144">
        <v>0</v>
      </c>
      <c r="O8" s="144"/>
    </row>
    <row r="9" spans="1:15" s="266" customFormat="1" ht="21.75">
      <c r="A9" s="174" t="s">
        <v>42</v>
      </c>
      <c r="B9" s="288">
        <v>763000</v>
      </c>
      <c r="C9" s="288">
        <v>290000</v>
      </c>
      <c r="D9" s="144">
        <v>0</v>
      </c>
      <c r="E9" s="186">
        <v>290000</v>
      </c>
      <c r="F9" s="144">
        <v>251500</v>
      </c>
      <c r="G9" s="144">
        <f>+ตามแผนงานรวม!E10</f>
        <v>0</v>
      </c>
      <c r="H9" s="144">
        <v>0</v>
      </c>
      <c r="I9" s="144">
        <v>0</v>
      </c>
      <c r="J9" s="144">
        <v>0</v>
      </c>
      <c r="K9" s="144">
        <f>+ตามแผนงานรวม!J10</f>
        <v>0</v>
      </c>
      <c r="L9" s="144">
        <f>+ตามแผนงานรวม!K10</f>
        <v>0</v>
      </c>
      <c r="M9" s="144">
        <f>+ตามแผนงานรวม!M10</f>
        <v>0</v>
      </c>
      <c r="N9" s="144">
        <f>+ตามแผนงานรวม!N10</f>
        <v>0</v>
      </c>
      <c r="O9" s="144"/>
    </row>
    <row r="10" spans="1:15" s="266" customFormat="1" ht="21.75">
      <c r="A10" s="174" t="s">
        <v>43</v>
      </c>
      <c r="B10" s="288">
        <v>3290860</v>
      </c>
      <c r="C10" s="288">
        <v>1698648.94</v>
      </c>
      <c r="D10" s="144">
        <v>0</v>
      </c>
      <c r="E10" s="186">
        <v>1698648.94</v>
      </c>
      <c r="F10" s="144">
        <v>318390.94</v>
      </c>
      <c r="G10" s="144">
        <v>12600</v>
      </c>
      <c r="H10" s="144">
        <v>239740</v>
      </c>
      <c r="I10" s="144">
        <v>18420</v>
      </c>
      <c r="J10" s="144">
        <v>384366</v>
      </c>
      <c r="K10" s="144">
        <v>10520</v>
      </c>
      <c r="L10" s="144">
        <v>141780</v>
      </c>
      <c r="M10" s="144">
        <v>15900</v>
      </c>
      <c r="N10" s="144">
        <v>0</v>
      </c>
      <c r="O10" s="144"/>
    </row>
    <row r="11" spans="1:15" s="266" customFormat="1" ht="21.75">
      <c r="A11" s="174" t="s">
        <v>44</v>
      </c>
      <c r="B11" s="288">
        <v>2239566</v>
      </c>
      <c r="C11" s="288">
        <v>1475578.46</v>
      </c>
      <c r="D11" s="144">
        <v>0</v>
      </c>
      <c r="E11" s="186">
        <v>1475578.46</v>
      </c>
      <c r="F11" s="144">
        <v>426510</v>
      </c>
      <c r="G11" s="144">
        <v>73500</v>
      </c>
      <c r="H11" s="144">
        <v>695775.46</v>
      </c>
      <c r="I11" s="144">
        <v>0</v>
      </c>
      <c r="J11" s="144">
        <v>201773</v>
      </c>
      <c r="K11" s="144">
        <v>0</v>
      </c>
      <c r="L11" s="144">
        <v>75100</v>
      </c>
      <c r="M11" s="144">
        <v>0</v>
      </c>
      <c r="N11" s="144">
        <v>0</v>
      </c>
      <c r="O11" s="144"/>
    </row>
    <row r="12" spans="1:15" s="266" customFormat="1" ht="21.75">
      <c r="A12" s="174" t="s">
        <v>93</v>
      </c>
      <c r="B12" s="288">
        <v>692340</v>
      </c>
      <c r="C12" s="288">
        <v>463178.66</v>
      </c>
      <c r="D12" s="144">
        <v>0</v>
      </c>
      <c r="E12" s="268">
        <v>463178.66</v>
      </c>
      <c r="F12" s="144">
        <v>449789.17</v>
      </c>
      <c r="G12" s="144">
        <f>+ตามแผนงานรวม!E13</f>
        <v>0</v>
      </c>
      <c r="H12" s="144">
        <v>0</v>
      </c>
      <c r="I12" s="144">
        <f>+ตามแผนงานรวม!G13</f>
        <v>0</v>
      </c>
      <c r="J12" s="144">
        <f>+ตามแผนงานรวม!I13</f>
        <v>0</v>
      </c>
      <c r="K12" s="144">
        <f>+ตามแผนงานรวม!J13</f>
        <v>0</v>
      </c>
      <c r="L12" s="144">
        <f>+ตามแผนงานรวม!K13</f>
        <v>0</v>
      </c>
      <c r="M12" s="144">
        <v>0</v>
      </c>
      <c r="N12" s="144">
        <v>13389.49</v>
      </c>
      <c r="O12" s="144"/>
    </row>
    <row r="13" spans="1:15" s="266" customFormat="1" ht="21.75">
      <c r="A13" s="174" t="s">
        <v>158</v>
      </c>
      <c r="B13" s="288">
        <v>1189700</v>
      </c>
      <c r="C13" s="288">
        <v>940266.17</v>
      </c>
      <c r="D13" s="144">
        <v>0</v>
      </c>
      <c r="E13" s="268">
        <v>940266.17</v>
      </c>
      <c r="F13" s="144">
        <v>681700</v>
      </c>
      <c r="G13" s="144">
        <f>+ตามแผนงานรวม!E14</f>
        <v>0</v>
      </c>
      <c r="H13" s="144">
        <v>15000</v>
      </c>
      <c r="I13" s="144">
        <v>0</v>
      </c>
      <c r="J13" s="144">
        <v>214566.17</v>
      </c>
      <c r="K13" s="144">
        <f>+ตามแผนงานรวม!J14</f>
        <v>0</v>
      </c>
      <c r="L13" s="144">
        <f>+ตามแผนงานรวม!K14</f>
        <v>0</v>
      </c>
      <c r="M13" s="144">
        <v>0</v>
      </c>
      <c r="N13" s="144">
        <v>0</v>
      </c>
      <c r="O13" s="144"/>
    </row>
    <row r="14" spans="1:15" s="266" customFormat="1" ht="21.75">
      <c r="A14" s="174" t="s">
        <v>159</v>
      </c>
      <c r="B14" s="288">
        <v>7197000</v>
      </c>
      <c r="C14" s="288">
        <v>4764440</v>
      </c>
      <c r="D14" s="144">
        <v>0</v>
      </c>
      <c r="E14" s="186">
        <v>4764440</v>
      </c>
      <c r="F14" s="144">
        <f>+ตามแผนงานรวม!D15</f>
        <v>0</v>
      </c>
      <c r="G14" s="144">
        <f>+ตามแผนงานรวม!E15</f>
        <v>0</v>
      </c>
      <c r="H14" s="144">
        <f>+ตามแผนงานรวม!F15</f>
        <v>0</v>
      </c>
      <c r="I14" s="144">
        <f>+ตามแผนงานรวม!G15</f>
        <v>0</v>
      </c>
      <c r="J14" s="144">
        <v>4764440</v>
      </c>
      <c r="K14" s="144">
        <f>+ตามแผนงานรวม!J15</f>
        <v>0</v>
      </c>
      <c r="L14" s="144">
        <f>+ตามแผนงานรวม!K15</f>
        <v>0</v>
      </c>
      <c r="M14" s="144">
        <v>0</v>
      </c>
      <c r="N14" s="144">
        <v>0</v>
      </c>
      <c r="O14" s="144"/>
    </row>
    <row r="15" spans="1:15" s="266" customFormat="1" ht="21.75">
      <c r="A15" s="174" t="s">
        <v>45</v>
      </c>
      <c r="B15" s="288">
        <v>25000</v>
      </c>
      <c r="C15" s="288">
        <v>0</v>
      </c>
      <c r="D15" s="144">
        <v>0</v>
      </c>
      <c r="E15" s="186">
        <v>0</v>
      </c>
      <c r="F15" s="144">
        <f>+ตามแผนงานรวม!D17</f>
        <v>0</v>
      </c>
      <c r="G15" s="144">
        <v>0</v>
      </c>
      <c r="H15" s="144">
        <f>+ตามแผนงานรวม!F17</f>
        <v>0</v>
      </c>
      <c r="I15" s="144">
        <f>+ตามแผนงานรวม!G17</f>
        <v>0</v>
      </c>
      <c r="J15" s="144">
        <f>+ตามแผนงานรวม!I17</f>
        <v>0</v>
      </c>
      <c r="K15" s="144">
        <f>+ตามแผนงานรวม!J17</f>
        <v>0</v>
      </c>
      <c r="L15" s="144">
        <f>+ตามแผนงานรวม!K17</f>
        <v>0</v>
      </c>
      <c r="M15" s="144">
        <f>+ตามแผนงานรวม!M17</f>
        <v>0</v>
      </c>
      <c r="N15" s="144">
        <f>+ตามแผนงานรวม!N17</f>
        <v>0</v>
      </c>
      <c r="O15" s="144"/>
    </row>
    <row r="16" spans="1:15" s="266" customFormat="1" ht="21.75">
      <c r="A16" s="191" t="s">
        <v>27</v>
      </c>
      <c r="B16" s="287">
        <v>2335000</v>
      </c>
      <c r="C16" s="287">
        <v>2144322.82</v>
      </c>
      <c r="D16" s="147">
        <v>0</v>
      </c>
      <c r="E16" s="193">
        <v>2144322.82</v>
      </c>
      <c r="F16" s="144">
        <f>+ตามแผนงานรวม!D18</f>
        <v>0</v>
      </c>
      <c r="G16" s="144">
        <f>+ตามแผนงานรวม!E18</f>
        <v>0</v>
      </c>
      <c r="H16" s="144">
        <v>1457000</v>
      </c>
      <c r="I16" s="144">
        <v>0</v>
      </c>
      <c r="J16" s="144">
        <v>622322.82</v>
      </c>
      <c r="K16" s="144">
        <f>+ตามแผนงานรวม!J18</f>
        <v>0</v>
      </c>
      <c r="L16" s="144">
        <v>40000</v>
      </c>
      <c r="M16" s="144">
        <f>+ตามแผนงานรวม!M18</f>
        <v>0</v>
      </c>
      <c r="N16" s="144">
        <f>+ตามแผนงานรวม!N18</f>
        <v>0</v>
      </c>
      <c r="O16" s="147"/>
    </row>
    <row r="17" spans="1:15" s="266" customFormat="1" ht="25.5" customHeight="1" thickBot="1">
      <c r="A17" s="167" t="s">
        <v>160</v>
      </c>
      <c r="B17" s="195">
        <f>SUM(B6:B16)</f>
        <v>40000000</v>
      </c>
      <c r="C17" s="195">
        <f>SUM(C6:C16)</f>
        <v>28592904.260000005</v>
      </c>
      <c r="D17" s="195">
        <f>SUM(D6:D16)</f>
        <v>0</v>
      </c>
      <c r="E17" s="195">
        <f>SUM(E6:E16)</f>
        <v>28592904.260000005</v>
      </c>
      <c r="F17" s="196">
        <f>SUM(F6:F16)</f>
        <v>10035663.11</v>
      </c>
      <c r="G17" s="196">
        <f aca="true" t="shared" si="0" ref="G17:O17">SUM(G6:G16)</f>
        <v>86100</v>
      </c>
      <c r="H17" s="267">
        <f t="shared" si="0"/>
        <v>2407515.46</v>
      </c>
      <c r="I17" s="196">
        <f t="shared" si="0"/>
        <v>18420</v>
      </c>
      <c r="J17" s="267">
        <f t="shared" si="0"/>
        <v>7397307.99</v>
      </c>
      <c r="K17" s="196">
        <f t="shared" si="0"/>
        <v>10520</v>
      </c>
      <c r="L17" s="196">
        <f t="shared" si="0"/>
        <v>256880</v>
      </c>
      <c r="M17" s="267">
        <f>SUM(M6:M16)</f>
        <v>15900</v>
      </c>
      <c r="N17" s="267">
        <f t="shared" si="0"/>
        <v>13389.49</v>
      </c>
      <c r="O17" s="196">
        <f t="shared" si="0"/>
        <v>6318196.21</v>
      </c>
    </row>
    <row r="18" spans="1:15" s="266" customFormat="1" ht="22.5" thickTop="1">
      <c r="A18" s="198" t="s">
        <v>31</v>
      </c>
      <c r="B18" s="199"/>
      <c r="C18" s="186"/>
      <c r="D18" s="186"/>
      <c r="E18" s="186"/>
      <c r="F18" s="294"/>
      <c r="G18" s="295"/>
      <c r="H18" s="296"/>
      <c r="I18" s="295"/>
      <c r="J18" s="295"/>
      <c r="K18" s="295"/>
      <c r="L18" s="295"/>
      <c r="M18" s="295"/>
      <c r="N18" s="295"/>
      <c r="O18" s="295"/>
    </row>
    <row r="19" spans="1:15" ht="21.75">
      <c r="A19" s="165" t="s">
        <v>38</v>
      </c>
      <c r="B19" s="173">
        <v>2220000</v>
      </c>
      <c r="C19" s="144">
        <v>2319891.42</v>
      </c>
      <c r="D19" s="144">
        <v>0</v>
      </c>
      <c r="E19" s="144">
        <f>SUM(C19:D19)</f>
        <v>2319891.42</v>
      </c>
      <c r="F19" s="297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1:15" ht="21.75">
      <c r="A20" s="165" t="s">
        <v>39</v>
      </c>
      <c r="B20" s="173">
        <v>312000</v>
      </c>
      <c r="C20" s="144">
        <v>367138.5</v>
      </c>
      <c r="D20" s="144">
        <v>0</v>
      </c>
      <c r="E20" s="144">
        <f aca="true" t="shared" si="1" ref="E20:E27">SUM(C20:D20)</f>
        <v>367138.5</v>
      </c>
      <c r="F20" s="297"/>
      <c r="G20" s="298"/>
      <c r="H20" s="298"/>
      <c r="I20" s="298"/>
      <c r="J20" s="298"/>
      <c r="K20" s="298"/>
      <c r="L20" s="298"/>
      <c r="M20" s="298"/>
      <c r="N20" s="298"/>
      <c r="O20" s="298"/>
    </row>
    <row r="21" spans="1:15" ht="21.75">
      <c r="A21" s="174" t="s">
        <v>225</v>
      </c>
      <c r="B21" s="166">
        <v>100000</v>
      </c>
      <c r="C21" s="144">
        <v>390522.52</v>
      </c>
      <c r="D21" s="144">
        <v>0</v>
      </c>
      <c r="E21" s="144">
        <f t="shared" si="1"/>
        <v>390522.52</v>
      </c>
      <c r="F21" s="297"/>
      <c r="G21" s="298"/>
      <c r="H21" s="298"/>
      <c r="I21" s="298"/>
      <c r="J21" s="298"/>
      <c r="K21" s="298"/>
      <c r="L21" s="298"/>
      <c r="M21" s="298"/>
      <c r="N21" s="298"/>
      <c r="O21" s="298"/>
    </row>
    <row r="22" spans="1:15" ht="21.75">
      <c r="A22" s="174" t="s">
        <v>48</v>
      </c>
      <c r="B22" s="166">
        <v>20000</v>
      </c>
      <c r="C22" s="144">
        <v>13375</v>
      </c>
      <c r="D22" s="144">
        <v>0</v>
      </c>
      <c r="E22" s="144">
        <f t="shared" si="1"/>
        <v>13375</v>
      </c>
      <c r="F22" s="297"/>
      <c r="G22" s="298"/>
      <c r="H22" s="298"/>
      <c r="I22" s="298"/>
      <c r="J22" s="298"/>
      <c r="K22" s="298"/>
      <c r="L22" s="298"/>
      <c r="M22" s="298"/>
      <c r="N22" s="298"/>
      <c r="O22" s="298"/>
    </row>
    <row r="23" spans="1:15" ht="21.75">
      <c r="A23" s="174" t="s">
        <v>40</v>
      </c>
      <c r="B23" s="166">
        <v>100000</v>
      </c>
      <c r="C23" s="144">
        <v>46700</v>
      </c>
      <c r="D23" s="144">
        <v>0</v>
      </c>
      <c r="E23" s="144">
        <f t="shared" si="1"/>
        <v>46700</v>
      </c>
      <c r="F23" s="297"/>
      <c r="G23" s="298"/>
      <c r="H23" s="298"/>
      <c r="I23" s="298"/>
      <c r="J23" s="298"/>
      <c r="K23" s="298"/>
      <c r="L23" s="298"/>
      <c r="M23" s="298"/>
      <c r="N23" s="298"/>
      <c r="O23" s="298"/>
    </row>
    <row r="24" spans="1:15" ht="21.75">
      <c r="A24" s="174" t="s">
        <v>41</v>
      </c>
      <c r="B24" s="166">
        <v>0</v>
      </c>
      <c r="C24" s="144">
        <v>0</v>
      </c>
      <c r="D24" s="144">
        <v>0</v>
      </c>
      <c r="E24" s="144">
        <f t="shared" si="1"/>
        <v>0</v>
      </c>
      <c r="F24" s="297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21.75">
      <c r="A25" s="174" t="s">
        <v>226</v>
      </c>
      <c r="B25" s="166">
        <v>24748000</v>
      </c>
      <c r="C25" s="144">
        <v>15526159.41</v>
      </c>
      <c r="D25" s="144">
        <v>0</v>
      </c>
      <c r="E25" s="144">
        <f t="shared" si="1"/>
        <v>15526159.41</v>
      </c>
      <c r="F25" s="297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1:6" ht="21.75">
      <c r="A26" s="174" t="s">
        <v>227</v>
      </c>
      <c r="B26" s="166">
        <v>12500000</v>
      </c>
      <c r="C26" s="144">
        <v>11062517</v>
      </c>
      <c r="D26" s="144">
        <v>0</v>
      </c>
      <c r="E26" s="144">
        <f t="shared" si="1"/>
        <v>11062517</v>
      </c>
      <c r="F26" s="299"/>
    </row>
    <row r="27" spans="1:6" ht="21.75">
      <c r="A27" s="174" t="s">
        <v>228</v>
      </c>
      <c r="B27" s="166">
        <v>0</v>
      </c>
      <c r="C27" s="144">
        <v>0</v>
      </c>
      <c r="D27" s="144"/>
      <c r="E27" s="144">
        <f t="shared" si="1"/>
        <v>0</v>
      </c>
      <c r="F27" s="299"/>
    </row>
    <row r="28" spans="1:15" ht="24" thickBot="1">
      <c r="A28" s="315" t="s">
        <v>35</v>
      </c>
      <c r="B28" s="202">
        <f>SUM(B19:B27)</f>
        <v>40000000</v>
      </c>
      <c r="C28" s="292">
        <f>SUM(C19:C27)</f>
        <v>29726303.85</v>
      </c>
      <c r="D28" s="292">
        <f>SUM(D19:D27)</f>
        <v>0</v>
      </c>
      <c r="E28" s="292">
        <f>SUM(E19:E27)</f>
        <v>29726303.85</v>
      </c>
      <c r="F28" s="297"/>
      <c r="G28" s="388" t="s">
        <v>422</v>
      </c>
      <c r="H28" s="388"/>
      <c r="I28" s="388"/>
      <c r="J28" s="388"/>
      <c r="K28" s="388"/>
      <c r="L28" s="388"/>
      <c r="M28" s="388"/>
      <c r="N28" s="388"/>
      <c r="O28" s="388"/>
    </row>
    <row r="29" spans="1:15" ht="24.75" thickBot="1" thickTop="1">
      <c r="A29" s="204" t="s">
        <v>161</v>
      </c>
      <c r="C29" s="205"/>
      <c r="D29" s="206"/>
      <c r="E29" s="293">
        <f>+E28-E17</f>
        <v>1133399.5899999961</v>
      </c>
      <c r="G29" s="388" t="s">
        <v>423</v>
      </c>
      <c r="H29" s="388"/>
      <c r="I29" s="388"/>
      <c r="J29" s="388"/>
      <c r="K29" s="388"/>
      <c r="L29" s="388"/>
      <c r="M29" s="388"/>
      <c r="N29" s="388"/>
      <c r="O29" s="388"/>
    </row>
    <row r="30" ht="27.75" customHeight="1" thickTop="1">
      <c r="A30" s="160" t="s">
        <v>229</v>
      </c>
    </row>
  </sheetData>
  <sheetProtection/>
  <mergeCells count="5">
    <mergeCell ref="A1:O1"/>
    <mergeCell ref="A2:O2"/>
    <mergeCell ref="A3:O3"/>
    <mergeCell ref="G28:O28"/>
    <mergeCell ref="G29:O29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  <headerFooter differentFirst="1">
    <oddHeader>&amp;Cหน้าที่ 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view="pageBreakPreview" zoomScaleSheetLayoutView="100" zoomScalePageLayoutView="0" workbookViewId="0" topLeftCell="B1">
      <selection activeCell="H30" sqref="H30"/>
    </sheetView>
  </sheetViews>
  <sheetFormatPr defaultColWidth="9.140625" defaultRowHeight="15"/>
  <cols>
    <col min="1" max="1" width="28.00390625" style="160" customWidth="1"/>
    <col min="2" max="2" width="13.28125" style="160" customWidth="1"/>
    <col min="3" max="3" width="12.140625" style="160" customWidth="1"/>
    <col min="4" max="4" width="11.8515625" style="160" customWidth="1"/>
    <col min="5" max="5" width="10.421875" style="160" customWidth="1"/>
    <col min="6" max="6" width="12.140625" style="160" customWidth="1"/>
    <col min="7" max="7" width="11.57421875" style="160" customWidth="1"/>
    <col min="8" max="9" width="10.57421875" style="160" customWidth="1"/>
    <col min="10" max="10" width="10.140625" style="160" customWidth="1"/>
    <col min="11" max="11" width="11.140625" style="160" customWidth="1"/>
    <col min="12" max="12" width="10.57421875" style="160" customWidth="1"/>
    <col min="13" max="13" width="10.7109375" style="160" customWidth="1"/>
    <col min="14" max="14" width="9.57421875" style="160" customWidth="1"/>
    <col min="15" max="15" width="9.421875" style="160" customWidth="1"/>
    <col min="16" max="16" width="10.8515625" style="160" customWidth="1"/>
    <col min="17" max="16384" width="9.00390625" style="160" customWidth="1"/>
  </cols>
  <sheetData>
    <row r="1" spans="1:16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21.75">
      <c r="A2" s="386" t="s">
        <v>162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7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160" t="s">
        <v>421</v>
      </c>
    </row>
    <row r="4" spans="1:16" s="316" customFormat="1" ht="108.75">
      <c r="A4" s="167" t="s">
        <v>30</v>
      </c>
      <c r="B4" s="167" t="s">
        <v>28</v>
      </c>
      <c r="C4" s="177" t="s">
        <v>223</v>
      </c>
      <c r="D4" s="177" t="s">
        <v>224</v>
      </c>
      <c r="E4" s="177" t="s">
        <v>419</v>
      </c>
      <c r="F4" s="167" t="s">
        <v>63</v>
      </c>
      <c r="G4" s="161" t="s">
        <v>144</v>
      </c>
      <c r="H4" s="161" t="s">
        <v>145</v>
      </c>
      <c r="I4" s="162" t="s">
        <v>146</v>
      </c>
      <c r="J4" s="161" t="s">
        <v>167</v>
      </c>
      <c r="K4" s="161" t="s">
        <v>148</v>
      </c>
      <c r="L4" s="161" t="s">
        <v>149</v>
      </c>
      <c r="M4" s="161" t="s">
        <v>150</v>
      </c>
      <c r="N4" s="161" t="s">
        <v>418</v>
      </c>
      <c r="O4" s="161" t="s">
        <v>153</v>
      </c>
      <c r="P4" s="163" t="s">
        <v>46</v>
      </c>
    </row>
    <row r="5" spans="1:16" s="316" customFormat="1" ht="21.75">
      <c r="A5" s="178" t="s">
        <v>32</v>
      </c>
      <c r="B5" s="179"/>
      <c r="C5" s="180"/>
      <c r="D5" s="181"/>
      <c r="E5" s="181"/>
      <c r="F5" s="180"/>
      <c r="G5" s="182"/>
      <c r="H5" s="182"/>
      <c r="I5" s="181"/>
      <c r="J5" s="182"/>
      <c r="K5" s="182"/>
      <c r="L5" s="182"/>
      <c r="M5" s="182"/>
      <c r="N5" s="182"/>
      <c r="O5" s="182"/>
      <c r="P5" s="182"/>
    </row>
    <row r="6" spans="1:16" s="316" customFormat="1" ht="21.75">
      <c r="A6" s="183" t="s">
        <v>46</v>
      </c>
      <c r="B6" s="286">
        <v>11059434</v>
      </c>
      <c r="C6" s="286">
        <v>6318196.21</v>
      </c>
      <c r="D6" s="185">
        <v>0</v>
      </c>
      <c r="E6" s="185">
        <v>0</v>
      </c>
      <c r="F6" s="186">
        <v>6318196.21</v>
      </c>
      <c r="G6" s="252"/>
      <c r="H6" s="252"/>
      <c r="I6" s="253"/>
      <c r="J6" s="252"/>
      <c r="K6" s="252"/>
      <c r="L6" s="252"/>
      <c r="M6" s="252"/>
      <c r="N6" s="252"/>
      <c r="O6" s="252"/>
      <c r="P6" s="187">
        <v>6318196.21</v>
      </c>
    </row>
    <row r="7" spans="1:16" s="316" customFormat="1" ht="21.75">
      <c r="A7" s="165" t="s">
        <v>90</v>
      </c>
      <c r="B7" s="288">
        <v>2848320</v>
      </c>
      <c r="C7" s="288">
        <v>2624640</v>
      </c>
      <c r="D7" s="144">
        <v>0</v>
      </c>
      <c r="E7" s="144">
        <v>0</v>
      </c>
      <c r="F7" s="186">
        <f>SUM(G7:P7)</f>
        <v>2624640</v>
      </c>
      <c r="G7" s="144">
        <f>+ตามแผนงานรวม!D8</f>
        <v>2624640</v>
      </c>
      <c r="H7" s="239"/>
      <c r="I7" s="239"/>
      <c r="J7" s="239"/>
      <c r="K7" s="239"/>
      <c r="L7" s="239"/>
      <c r="M7" s="239"/>
      <c r="N7" s="239"/>
      <c r="O7" s="239"/>
      <c r="P7" s="239"/>
    </row>
    <row r="8" spans="1:16" s="316" customFormat="1" ht="21.75">
      <c r="A8" s="165" t="s">
        <v>91</v>
      </c>
      <c r="B8" s="288">
        <v>8359780</v>
      </c>
      <c r="C8" s="288">
        <v>7873633</v>
      </c>
      <c r="D8" s="144">
        <v>0</v>
      </c>
      <c r="E8" s="144">
        <v>0</v>
      </c>
      <c r="F8" s="268">
        <v>7873633</v>
      </c>
      <c r="G8" s="144">
        <v>5283133</v>
      </c>
      <c r="H8" s="144">
        <f>+ตามแผนงานรวม!E9</f>
        <v>0</v>
      </c>
      <c r="I8" s="144">
        <v>0</v>
      </c>
      <c r="J8" s="144">
        <v>0</v>
      </c>
      <c r="K8" s="144">
        <v>1209840</v>
      </c>
      <c r="L8" s="144">
        <f>+ตามแผนงานรวม!J9</f>
        <v>0</v>
      </c>
      <c r="M8" s="144">
        <f>+ตามแผนงานรวม!K9</f>
        <v>0</v>
      </c>
      <c r="N8" s="144">
        <v>0</v>
      </c>
      <c r="O8" s="144">
        <v>0</v>
      </c>
      <c r="P8" s="144"/>
    </row>
    <row r="9" spans="1:16" s="316" customFormat="1" ht="21.75">
      <c r="A9" s="174" t="s">
        <v>42</v>
      </c>
      <c r="B9" s="288">
        <v>763000</v>
      </c>
      <c r="C9" s="288">
        <v>290000</v>
      </c>
      <c r="D9" s="144">
        <v>0</v>
      </c>
      <c r="E9" s="144">
        <v>0</v>
      </c>
      <c r="F9" s="186">
        <v>290000</v>
      </c>
      <c r="G9" s="144">
        <v>251500</v>
      </c>
      <c r="H9" s="144">
        <f>+ตามแผนงานรวม!E10</f>
        <v>0</v>
      </c>
      <c r="I9" s="144">
        <v>0</v>
      </c>
      <c r="J9" s="144">
        <v>0</v>
      </c>
      <c r="K9" s="144">
        <v>0</v>
      </c>
      <c r="L9" s="144">
        <f>+ตามแผนงานรวม!J10</f>
        <v>0</v>
      </c>
      <c r="M9" s="144">
        <f>+ตามแผนงานรวม!K10</f>
        <v>0</v>
      </c>
      <c r="N9" s="144">
        <f>+ตามแผนงานรวม!M10</f>
        <v>0</v>
      </c>
      <c r="O9" s="144">
        <f>+ตามแผนงานรวม!N10</f>
        <v>0</v>
      </c>
      <c r="P9" s="144"/>
    </row>
    <row r="10" spans="1:16" s="316" customFormat="1" ht="21.75">
      <c r="A10" s="174" t="s">
        <v>43</v>
      </c>
      <c r="B10" s="288">
        <v>3290860</v>
      </c>
      <c r="C10" s="288">
        <v>1698648.94</v>
      </c>
      <c r="D10" s="144">
        <v>0</v>
      </c>
      <c r="E10" s="144">
        <v>0</v>
      </c>
      <c r="F10" s="186">
        <v>1698648.94</v>
      </c>
      <c r="G10" s="144">
        <v>318390.94</v>
      </c>
      <c r="H10" s="144">
        <v>12600</v>
      </c>
      <c r="I10" s="144">
        <v>239740</v>
      </c>
      <c r="J10" s="144">
        <v>18420</v>
      </c>
      <c r="K10" s="144">
        <v>384366</v>
      </c>
      <c r="L10" s="144">
        <v>10520</v>
      </c>
      <c r="M10" s="144">
        <v>141780</v>
      </c>
      <c r="N10" s="144">
        <v>15900</v>
      </c>
      <c r="O10" s="144">
        <v>0</v>
      </c>
      <c r="P10" s="144"/>
    </row>
    <row r="11" spans="1:16" s="316" customFormat="1" ht="21.75">
      <c r="A11" s="174" t="s">
        <v>44</v>
      </c>
      <c r="B11" s="288">
        <v>2239566</v>
      </c>
      <c r="C11" s="288">
        <v>1475578.46</v>
      </c>
      <c r="D11" s="144">
        <v>0</v>
      </c>
      <c r="E11" s="144">
        <v>0</v>
      </c>
      <c r="F11" s="186">
        <v>1475578.46</v>
      </c>
      <c r="G11" s="144">
        <v>426510</v>
      </c>
      <c r="H11" s="144">
        <v>73500</v>
      </c>
      <c r="I11" s="144">
        <v>695775.46</v>
      </c>
      <c r="J11" s="144">
        <v>0</v>
      </c>
      <c r="K11" s="144">
        <v>201773</v>
      </c>
      <c r="L11" s="144">
        <v>0</v>
      </c>
      <c r="M11" s="144">
        <v>75100</v>
      </c>
      <c r="N11" s="144">
        <v>0</v>
      </c>
      <c r="O11" s="144">
        <v>0</v>
      </c>
      <c r="P11" s="144"/>
    </row>
    <row r="12" spans="1:16" s="316" customFormat="1" ht="21.75">
      <c r="A12" s="174" t="s">
        <v>93</v>
      </c>
      <c r="B12" s="288">
        <v>692340</v>
      </c>
      <c r="C12" s="288">
        <v>463178.66</v>
      </c>
      <c r="D12" s="144">
        <v>0</v>
      </c>
      <c r="E12" s="144">
        <v>0</v>
      </c>
      <c r="F12" s="268">
        <v>463178.66</v>
      </c>
      <c r="G12" s="144">
        <v>449789.17</v>
      </c>
      <c r="H12" s="144">
        <f>+ตามแผนงานรวม!E13</f>
        <v>0</v>
      </c>
      <c r="I12" s="144">
        <v>0</v>
      </c>
      <c r="J12" s="144">
        <f>+ตามแผนงานรวม!G13</f>
        <v>0</v>
      </c>
      <c r="K12" s="144">
        <f>+ตามแผนงานรวม!I13</f>
        <v>0</v>
      </c>
      <c r="L12" s="144">
        <f>+ตามแผนงานรวม!J13</f>
        <v>0</v>
      </c>
      <c r="M12" s="144">
        <f>+ตามแผนงานรวม!K13</f>
        <v>0</v>
      </c>
      <c r="N12" s="144">
        <v>0</v>
      </c>
      <c r="O12" s="144">
        <v>13389.49</v>
      </c>
      <c r="P12" s="144"/>
    </row>
    <row r="13" spans="1:16" s="316" customFormat="1" ht="21.75">
      <c r="A13" s="174" t="s">
        <v>158</v>
      </c>
      <c r="B13" s="288">
        <v>1189700</v>
      </c>
      <c r="C13" s="288">
        <v>940266.17</v>
      </c>
      <c r="D13" s="144">
        <v>0</v>
      </c>
      <c r="E13" s="144">
        <v>0</v>
      </c>
      <c r="F13" s="268">
        <v>940266.17</v>
      </c>
      <c r="G13" s="144">
        <v>681700</v>
      </c>
      <c r="H13" s="144">
        <f>+ตามแผนงานรวม!E14</f>
        <v>0</v>
      </c>
      <c r="I13" s="144">
        <v>15000</v>
      </c>
      <c r="J13" s="144">
        <v>0</v>
      </c>
      <c r="K13" s="144">
        <v>214566.17</v>
      </c>
      <c r="L13" s="144">
        <f>+ตามแผนงานรวม!J14</f>
        <v>0</v>
      </c>
      <c r="M13" s="144">
        <f>+ตามแผนงานรวม!K14</f>
        <v>0</v>
      </c>
      <c r="N13" s="144">
        <v>0</v>
      </c>
      <c r="O13" s="144">
        <v>0</v>
      </c>
      <c r="P13" s="144"/>
    </row>
    <row r="14" spans="1:16" s="316" customFormat="1" ht="21.75">
      <c r="A14" s="174" t="s">
        <v>159</v>
      </c>
      <c r="B14" s="288">
        <v>7197000</v>
      </c>
      <c r="C14" s="288">
        <v>4764440</v>
      </c>
      <c r="D14" s="144">
        <v>0</v>
      </c>
      <c r="E14" s="144">
        <v>0</v>
      </c>
      <c r="F14" s="186">
        <v>4764440</v>
      </c>
      <c r="G14" s="144">
        <f>+ตามแผนงานรวม!D15</f>
        <v>0</v>
      </c>
      <c r="H14" s="144">
        <f>+ตามแผนงานรวม!E15</f>
        <v>0</v>
      </c>
      <c r="I14" s="144">
        <f>+ตามแผนงานรวม!F15</f>
        <v>0</v>
      </c>
      <c r="J14" s="144">
        <f>+ตามแผนงานรวม!G15</f>
        <v>0</v>
      </c>
      <c r="K14" s="144">
        <v>4764440</v>
      </c>
      <c r="L14" s="144">
        <f>+ตามแผนงานรวม!J15</f>
        <v>0</v>
      </c>
      <c r="M14" s="144">
        <f>+ตามแผนงานรวม!K15</f>
        <v>0</v>
      </c>
      <c r="N14" s="144">
        <v>0</v>
      </c>
      <c r="O14" s="144">
        <v>0</v>
      </c>
      <c r="P14" s="144"/>
    </row>
    <row r="15" spans="1:16" s="316" customFormat="1" ht="21.75">
      <c r="A15" s="174" t="s">
        <v>45</v>
      </c>
      <c r="B15" s="288">
        <v>25000</v>
      </c>
      <c r="C15" s="288">
        <v>0</v>
      </c>
      <c r="D15" s="144">
        <v>0</v>
      </c>
      <c r="E15" s="144">
        <v>0</v>
      </c>
      <c r="F15" s="186">
        <v>0</v>
      </c>
      <c r="G15" s="144">
        <f>+ตามแผนงานรวม!D17</f>
        <v>0</v>
      </c>
      <c r="H15" s="144">
        <v>0</v>
      </c>
      <c r="I15" s="144">
        <f>+ตามแผนงานรวม!F17</f>
        <v>0</v>
      </c>
      <c r="J15" s="144">
        <f>+ตามแผนงานรวม!G17</f>
        <v>0</v>
      </c>
      <c r="K15" s="144">
        <f>+ตามแผนงานรวม!I17</f>
        <v>0</v>
      </c>
      <c r="L15" s="144">
        <f>+ตามแผนงานรวม!J17</f>
        <v>0</v>
      </c>
      <c r="M15" s="144">
        <f>+ตามแผนงานรวม!K17</f>
        <v>0</v>
      </c>
      <c r="N15" s="144">
        <f>+ตามแผนงานรวม!M17</f>
        <v>0</v>
      </c>
      <c r="O15" s="144">
        <f>+ตามแผนงานรวม!N17</f>
        <v>0</v>
      </c>
      <c r="P15" s="144"/>
    </row>
    <row r="16" spans="1:16" s="316" customFormat="1" ht="21.75">
      <c r="A16" s="191" t="s">
        <v>27</v>
      </c>
      <c r="B16" s="287">
        <v>2335000</v>
      </c>
      <c r="C16" s="287">
        <v>2144322.82</v>
      </c>
      <c r="D16" s="147">
        <v>0</v>
      </c>
      <c r="E16" s="147">
        <v>0</v>
      </c>
      <c r="F16" s="193">
        <v>2144322.82</v>
      </c>
      <c r="G16" s="144">
        <f>+ตามแผนงานรวม!D18</f>
        <v>0</v>
      </c>
      <c r="H16" s="144">
        <f>+ตามแผนงานรวม!E18</f>
        <v>0</v>
      </c>
      <c r="I16" s="144">
        <v>1457000</v>
      </c>
      <c r="J16" s="144">
        <v>0</v>
      </c>
      <c r="K16" s="144">
        <v>622322.82</v>
      </c>
      <c r="L16" s="144">
        <f>+ตามแผนงานรวม!J18</f>
        <v>0</v>
      </c>
      <c r="M16" s="144">
        <v>40000</v>
      </c>
      <c r="N16" s="144">
        <f>+ตามแผนงานรวม!M18</f>
        <v>0</v>
      </c>
      <c r="O16" s="144">
        <f>+ตามแผนงานรวม!N18</f>
        <v>0</v>
      </c>
      <c r="P16" s="147"/>
    </row>
    <row r="17" spans="1:16" s="316" customFormat="1" ht="25.5" customHeight="1" thickBot="1">
      <c r="A17" s="167" t="s">
        <v>160</v>
      </c>
      <c r="B17" s="195">
        <f aca="true" t="shared" si="0" ref="B17:G17">SUM(B6:B16)</f>
        <v>40000000</v>
      </c>
      <c r="C17" s="195">
        <f t="shared" si="0"/>
        <v>28592904.260000005</v>
      </c>
      <c r="D17" s="195">
        <f t="shared" si="0"/>
        <v>0</v>
      </c>
      <c r="E17" s="195">
        <f t="shared" si="0"/>
        <v>0</v>
      </c>
      <c r="F17" s="195">
        <f t="shared" si="0"/>
        <v>28592904.260000005</v>
      </c>
      <c r="G17" s="196">
        <f t="shared" si="0"/>
        <v>10035663.11</v>
      </c>
      <c r="H17" s="196">
        <f aca="true" t="shared" si="1" ref="H17:P17">SUM(H6:H16)</f>
        <v>86100</v>
      </c>
      <c r="I17" s="267">
        <f t="shared" si="1"/>
        <v>2407515.46</v>
      </c>
      <c r="J17" s="196">
        <f t="shared" si="1"/>
        <v>18420</v>
      </c>
      <c r="K17" s="267">
        <f t="shared" si="1"/>
        <v>7397307.99</v>
      </c>
      <c r="L17" s="196">
        <f t="shared" si="1"/>
        <v>10520</v>
      </c>
      <c r="M17" s="196">
        <f t="shared" si="1"/>
        <v>256880</v>
      </c>
      <c r="N17" s="267">
        <f t="shared" si="1"/>
        <v>15900</v>
      </c>
      <c r="O17" s="267">
        <f t="shared" si="1"/>
        <v>13389.49</v>
      </c>
      <c r="P17" s="196">
        <f t="shared" si="1"/>
        <v>6318196.21</v>
      </c>
    </row>
    <row r="18" spans="1:16" s="316" customFormat="1" ht="22.5" thickTop="1">
      <c r="A18" s="198" t="s">
        <v>31</v>
      </c>
      <c r="B18" s="199"/>
      <c r="C18" s="186"/>
      <c r="D18" s="186"/>
      <c r="E18" s="186"/>
      <c r="F18" s="186"/>
      <c r="G18" s="294"/>
      <c r="H18" s="295"/>
      <c r="I18" s="296"/>
      <c r="J18" s="295"/>
      <c r="K18" s="295"/>
      <c r="L18" s="295"/>
      <c r="M18" s="295"/>
      <c r="N18" s="295"/>
      <c r="O18" s="295"/>
      <c r="P18" s="295"/>
    </row>
    <row r="19" spans="1:16" ht="21.75">
      <c r="A19" s="165" t="s">
        <v>38</v>
      </c>
      <c r="B19" s="173">
        <v>2220000</v>
      </c>
      <c r="C19" s="144">
        <v>2319891.42</v>
      </c>
      <c r="D19" s="144">
        <v>0</v>
      </c>
      <c r="E19" s="144">
        <v>0</v>
      </c>
      <c r="F19" s="144">
        <f>SUM(C19:D19)</f>
        <v>2319891.42</v>
      </c>
      <c r="G19" s="297"/>
      <c r="H19" s="298"/>
      <c r="I19" s="298"/>
      <c r="J19" s="298"/>
      <c r="K19" s="298"/>
      <c r="L19" s="298"/>
      <c r="M19" s="298"/>
      <c r="N19" s="298"/>
      <c r="O19" s="298"/>
      <c r="P19" s="298"/>
    </row>
    <row r="20" spans="1:16" ht="21.75">
      <c r="A20" s="165" t="s">
        <v>39</v>
      </c>
      <c r="B20" s="173">
        <v>312000</v>
      </c>
      <c r="C20" s="144">
        <v>367138.5</v>
      </c>
      <c r="D20" s="144">
        <v>0</v>
      </c>
      <c r="E20" s="144">
        <v>0</v>
      </c>
      <c r="F20" s="144">
        <f aca="true" t="shared" si="2" ref="F20:F27">SUM(C20:D20)</f>
        <v>367138.5</v>
      </c>
      <c r="G20" s="297"/>
      <c r="H20" s="298"/>
      <c r="I20" s="298"/>
      <c r="J20" s="298"/>
      <c r="K20" s="298"/>
      <c r="L20" s="298"/>
      <c r="M20" s="298"/>
      <c r="N20" s="298"/>
      <c r="O20" s="298"/>
      <c r="P20" s="298"/>
    </row>
    <row r="21" spans="1:16" ht="21.75">
      <c r="A21" s="174" t="s">
        <v>225</v>
      </c>
      <c r="B21" s="166">
        <v>100000</v>
      </c>
      <c r="C21" s="144">
        <v>390522.52</v>
      </c>
      <c r="D21" s="144">
        <v>0</v>
      </c>
      <c r="E21" s="144">
        <v>0</v>
      </c>
      <c r="F21" s="144">
        <f t="shared" si="2"/>
        <v>390522.52</v>
      </c>
      <c r="G21" s="297"/>
      <c r="H21" s="298"/>
      <c r="I21" s="298"/>
      <c r="J21" s="298"/>
      <c r="K21" s="298"/>
      <c r="L21" s="298"/>
      <c r="M21" s="298"/>
      <c r="N21" s="298"/>
      <c r="O21" s="298"/>
      <c r="P21" s="298"/>
    </row>
    <row r="22" spans="1:16" ht="21.75">
      <c r="A22" s="174" t="s">
        <v>48</v>
      </c>
      <c r="B22" s="166">
        <v>20000</v>
      </c>
      <c r="C22" s="144">
        <v>13375</v>
      </c>
      <c r="D22" s="144">
        <v>0</v>
      </c>
      <c r="E22" s="144">
        <v>0</v>
      </c>
      <c r="F22" s="144">
        <f t="shared" si="2"/>
        <v>13375</v>
      </c>
      <c r="G22" s="297"/>
      <c r="H22" s="298"/>
      <c r="I22" s="298"/>
      <c r="J22" s="298"/>
      <c r="K22" s="298"/>
      <c r="L22" s="298"/>
      <c r="M22" s="298"/>
      <c r="N22" s="298"/>
      <c r="O22" s="298"/>
      <c r="P22" s="298"/>
    </row>
    <row r="23" spans="1:16" ht="21.75">
      <c r="A23" s="174" t="s">
        <v>40</v>
      </c>
      <c r="B23" s="166">
        <v>100000</v>
      </c>
      <c r="C23" s="144">
        <v>46700</v>
      </c>
      <c r="D23" s="144">
        <v>0</v>
      </c>
      <c r="E23" s="144">
        <v>0</v>
      </c>
      <c r="F23" s="144">
        <f t="shared" si="2"/>
        <v>46700</v>
      </c>
      <c r="G23" s="297"/>
      <c r="H23" s="298"/>
      <c r="I23" s="298"/>
      <c r="J23" s="298"/>
      <c r="K23" s="298"/>
      <c r="L23" s="298"/>
      <c r="M23" s="298"/>
      <c r="N23" s="298"/>
      <c r="O23" s="298"/>
      <c r="P23" s="298"/>
    </row>
    <row r="24" spans="1:16" ht="21.75">
      <c r="A24" s="174" t="s">
        <v>41</v>
      </c>
      <c r="B24" s="166">
        <v>0</v>
      </c>
      <c r="C24" s="144">
        <v>0</v>
      </c>
      <c r="D24" s="144">
        <v>0</v>
      </c>
      <c r="E24" s="144">
        <v>0</v>
      </c>
      <c r="F24" s="144">
        <f t="shared" si="2"/>
        <v>0</v>
      </c>
      <c r="G24" s="297"/>
      <c r="H24" s="298"/>
      <c r="I24" s="298"/>
      <c r="J24" s="298"/>
      <c r="K24" s="298"/>
      <c r="L24" s="298"/>
      <c r="M24" s="298"/>
      <c r="N24" s="298"/>
      <c r="O24" s="298"/>
      <c r="P24" s="298"/>
    </row>
    <row r="25" spans="1:16" ht="21.75">
      <c r="A25" s="174" t="s">
        <v>226</v>
      </c>
      <c r="B25" s="166">
        <v>24748000</v>
      </c>
      <c r="C25" s="144">
        <v>15526159.41</v>
      </c>
      <c r="D25" s="144">
        <v>0</v>
      </c>
      <c r="E25" s="144">
        <v>0</v>
      </c>
      <c r="F25" s="144">
        <f t="shared" si="2"/>
        <v>15526159.41</v>
      </c>
      <c r="G25" s="297"/>
      <c r="H25" s="298"/>
      <c r="I25" s="298"/>
      <c r="J25" s="298"/>
      <c r="K25" s="298"/>
      <c r="L25" s="298"/>
      <c r="M25" s="298"/>
      <c r="N25" s="298"/>
      <c r="O25" s="298"/>
      <c r="P25" s="298"/>
    </row>
    <row r="26" spans="1:7" ht="21.75">
      <c r="A26" s="174" t="s">
        <v>227</v>
      </c>
      <c r="B26" s="166">
        <v>12500000</v>
      </c>
      <c r="C26" s="144">
        <v>11062517</v>
      </c>
      <c r="D26" s="144">
        <v>0</v>
      </c>
      <c r="E26" s="144">
        <v>0</v>
      </c>
      <c r="F26" s="144">
        <f t="shared" si="2"/>
        <v>11062517</v>
      </c>
      <c r="G26" s="299"/>
    </row>
    <row r="27" spans="1:7" ht="21.75">
      <c r="A27" s="174" t="s">
        <v>228</v>
      </c>
      <c r="B27" s="166">
        <v>0</v>
      </c>
      <c r="C27" s="144">
        <v>0</v>
      </c>
      <c r="D27" s="144"/>
      <c r="E27" s="144"/>
      <c r="F27" s="144">
        <f t="shared" si="2"/>
        <v>0</v>
      </c>
      <c r="G27" s="299"/>
    </row>
    <row r="28" spans="1:16" ht="24" thickBot="1">
      <c r="A28" s="315" t="s">
        <v>35</v>
      </c>
      <c r="B28" s="202">
        <f>SUM(B19:B27)</f>
        <v>40000000</v>
      </c>
      <c r="C28" s="336">
        <f>SUM(C19:C27)</f>
        <v>29726303.85</v>
      </c>
      <c r="D28" s="338">
        <f>SUM(D19:D27)</f>
        <v>0</v>
      </c>
      <c r="E28" s="337">
        <f>SUM(E19:E27)</f>
        <v>0</v>
      </c>
      <c r="F28" s="292">
        <f>SUM(F19:F27)</f>
        <v>29726303.85</v>
      </c>
      <c r="G28" s="297"/>
      <c r="H28" s="389" t="s">
        <v>424</v>
      </c>
      <c r="I28" s="389"/>
      <c r="J28" s="389"/>
      <c r="K28" s="389"/>
      <c r="L28" s="389"/>
      <c r="M28" s="389"/>
      <c r="N28" s="389"/>
      <c r="O28" s="389"/>
      <c r="P28" s="389"/>
    </row>
    <row r="29" spans="1:16" ht="24.75" thickBot="1" thickTop="1">
      <c r="A29" s="204" t="s">
        <v>161</v>
      </c>
      <c r="C29" s="205"/>
      <c r="D29" s="335"/>
      <c r="E29" s="206"/>
      <c r="F29" s="293">
        <f>+F28-F17</f>
        <v>1133399.5899999961</v>
      </c>
      <c r="H29" s="389" t="s">
        <v>425</v>
      </c>
      <c r="I29" s="389"/>
      <c r="J29" s="389"/>
      <c r="K29" s="389"/>
      <c r="L29" s="389"/>
      <c r="M29" s="389"/>
      <c r="N29" s="389"/>
      <c r="O29" s="389"/>
      <c r="P29" s="389"/>
    </row>
    <row r="30" ht="27.75" customHeight="1" thickTop="1">
      <c r="A30" s="160" t="s">
        <v>229</v>
      </c>
    </row>
  </sheetData>
  <sheetProtection/>
  <mergeCells count="5">
    <mergeCell ref="H28:P28"/>
    <mergeCell ref="H29:P29"/>
    <mergeCell ref="A1:P1"/>
    <mergeCell ref="A2:P2"/>
    <mergeCell ref="A3:P3"/>
  </mergeCells>
  <printOptions horizontalCentered="1"/>
  <pageMargins left="0.07874015748031496" right="0" top="0.5905511811023623" bottom="0" header="0.59" footer="0.15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zoomScale="70" zoomScaleNormal="70" zoomScalePageLayoutView="0" workbookViewId="0" topLeftCell="A1">
      <selection activeCell="A10" sqref="A1:IV65536"/>
    </sheetView>
  </sheetViews>
  <sheetFormatPr defaultColWidth="9.140625" defaultRowHeight="15"/>
  <cols>
    <col min="1" max="1" width="32.8515625" style="160" bestFit="1" customWidth="1"/>
    <col min="2" max="2" width="16.57421875" style="160" customWidth="1"/>
    <col min="3" max="3" width="15.57421875" style="160" customWidth="1"/>
    <col min="4" max="13" width="12.57421875" style="160" customWidth="1"/>
    <col min="14" max="14" width="13.00390625" style="160" customWidth="1"/>
    <col min="15" max="15" width="11.57421875" style="160" customWidth="1"/>
    <col min="16" max="16384" width="9.00390625" style="160" customWidth="1"/>
  </cols>
  <sheetData>
    <row r="1" spans="1:1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21.75">
      <c r="A2" s="386" t="s">
        <v>163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5" spans="1:17" s="164" customFormat="1" ht="108.75">
      <c r="A5" s="167" t="s">
        <v>30</v>
      </c>
      <c r="B5" s="167" t="s">
        <v>28</v>
      </c>
      <c r="C5" s="177" t="s">
        <v>223</v>
      </c>
      <c r="D5" s="177" t="s">
        <v>224</v>
      </c>
      <c r="E5" s="167" t="s">
        <v>63</v>
      </c>
      <c r="F5" s="161" t="s">
        <v>144</v>
      </c>
      <c r="G5" s="161" t="s">
        <v>145</v>
      </c>
      <c r="H5" s="162" t="s">
        <v>146</v>
      </c>
      <c r="I5" s="161" t="s">
        <v>167</v>
      </c>
      <c r="J5" s="161" t="s">
        <v>147</v>
      </c>
      <c r="K5" s="161" t="s">
        <v>148</v>
      </c>
      <c r="L5" s="161" t="s">
        <v>149</v>
      </c>
      <c r="M5" s="161" t="s">
        <v>150</v>
      </c>
      <c r="N5" s="161" t="s">
        <v>151</v>
      </c>
      <c r="O5" s="161" t="s">
        <v>152</v>
      </c>
      <c r="P5" s="161" t="s">
        <v>153</v>
      </c>
      <c r="Q5" s="163" t="s">
        <v>46</v>
      </c>
    </row>
    <row r="6" spans="1:17" s="164" customFormat="1" ht="21.75">
      <c r="A6" s="178" t="s">
        <v>32</v>
      </c>
      <c r="B6" s="179"/>
      <c r="C6" s="180"/>
      <c r="D6" s="181"/>
      <c r="E6" s="180">
        <f>SUM(F6:Q6)</f>
        <v>0</v>
      </c>
      <c r="F6" s="182"/>
      <c r="G6" s="182"/>
      <c r="H6" s="181"/>
      <c r="I6" s="182"/>
      <c r="J6" s="182"/>
      <c r="K6" s="182"/>
      <c r="L6" s="182"/>
      <c r="M6" s="182"/>
      <c r="N6" s="182"/>
      <c r="O6" s="182"/>
      <c r="P6" s="182"/>
      <c r="Q6" s="182"/>
    </row>
    <row r="7" spans="1:17" s="164" customFormat="1" ht="21.75">
      <c r="A7" s="183" t="s">
        <v>46</v>
      </c>
      <c r="B7" s="184"/>
      <c r="C7" s="144"/>
      <c r="D7" s="185"/>
      <c r="E7" s="186">
        <f aca="true" t="shared" si="0" ref="E7:E17">SUM(F7:Q7)</f>
        <v>0</v>
      </c>
      <c r="F7" s="187"/>
      <c r="G7" s="187"/>
      <c r="H7" s="188"/>
      <c r="I7" s="187"/>
      <c r="J7" s="187"/>
      <c r="K7" s="187"/>
      <c r="L7" s="187"/>
      <c r="M7" s="187"/>
      <c r="N7" s="187"/>
      <c r="O7" s="187"/>
      <c r="P7" s="187"/>
      <c r="Q7" s="189"/>
    </row>
    <row r="8" spans="1:17" s="164" customFormat="1" ht="21.75">
      <c r="A8" s="165" t="s">
        <v>90</v>
      </c>
      <c r="B8" s="173"/>
      <c r="C8" s="144"/>
      <c r="D8" s="144"/>
      <c r="E8" s="186">
        <f t="shared" si="0"/>
        <v>0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90"/>
    </row>
    <row r="9" spans="1:17" s="164" customFormat="1" ht="21.75">
      <c r="A9" s="165" t="s">
        <v>91</v>
      </c>
      <c r="B9" s="173"/>
      <c r="C9" s="144"/>
      <c r="D9" s="144"/>
      <c r="E9" s="186">
        <f t="shared" si="0"/>
        <v>0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90"/>
    </row>
    <row r="10" spans="1:17" s="164" customFormat="1" ht="21.75">
      <c r="A10" s="174" t="s">
        <v>42</v>
      </c>
      <c r="B10" s="166"/>
      <c r="C10" s="144"/>
      <c r="D10" s="144"/>
      <c r="E10" s="186">
        <f t="shared" si="0"/>
        <v>0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90"/>
    </row>
    <row r="11" spans="1:17" s="164" customFormat="1" ht="21.75">
      <c r="A11" s="174" t="s">
        <v>43</v>
      </c>
      <c r="B11" s="166"/>
      <c r="C11" s="144"/>
      <c r="D11" s="144"/>
      <c r="E11" s="186">
        <f t="shared" si="0"/>
        <v>0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90"/>
    </row>
    <row r="12" spans="1:17" s="164" customFormat="1" ht="21.75">
      <c r="A12" s="174" t="s">
        <v>44</v>
      </c>
      <c r="B12" s="166"/>
      <c r="C12" s="144"/>
      <c r="D12" s="144"/>
      <c r="E12" s="186">
        <f t="shared" si="0"/>
        <v>0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90"/>
    </row>
    <row r="13" spans="1:17" s="164" customFormat="1" ht="21.75">
      <c r="A13" s="174" t="s">
        <v>93</v>
      </c>
      <c r="B13" s="166"/>
      <c r="C13" s="144"/>
      <c r="D13" s="144"/>
      <c r="E13" s="186">
        <f t="shared" si="0"/>
        <v>0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90"/>
    </row>
    <row r="14" spans="1:17" s="164" customFormat="1" ht="21.75">
      <c r="A14" s="174" t="s">
        <v>158</v>
      </c>
      <c r="B14" s="166"/>
      <c r="C14" s="144"/>
      <c r="D14" s="144"/>
      <c r="E14" s="186">
        <f t="shared" si="0"/>
        <v>0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44"/>
      <c r="P14" s="144"/>
      <c r="Q14" s="190"/>
    </row>
    <row r="15" spans="1:17" s="164" customFormat="1" ht="21.75">
      <c r="A15" s="174" t="s">
        <v>159</v>
      </c>
      <c r="B15" s="166"/>
      <c r="C15" s="144"/>
      <c r="D15" s="144"/>
      <c r="E15" s="186">
        <f t="shared" si="0"/>
        <v>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44"/>
      <c r="P15" s="144"/>
      <c r="Q15" s="190"/>
    </row>
    <row r="16" spans="1:17" s="164" customFormat="1" ht="21.75">
      <c r="A16" s="174" t="s">
        <v>45</v>
      </c>
      <c r="B16" s="166"/>
      <c r="C16" s="144"/>
      <c r="D16" s="144"/>
      <c r="E16" s="186">
        <f t="shared" si="0"/>
        <v>0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44"/>
      <c r="P16" s="144"/>
      <c r="Q16" s="190"/>
    </row>
    <row r="17" spans="1:17" s="164" customFormat="1" ht="21.75">
      <c r="A17" s="191" t="s">
        <v>27</v>
      </c>
      <c r="B17" s="192"/>
      <c r="C17" s="147"/>
      <c r="D17" s="147"/>
      <c r="E17" s="193">
        <f t="shared" si="0"/>
        <v>0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47"/>
      <c r="P17" s="147"/>
      <c r="Q17" s="194"/>
    </row>
    <row r="18" spans="1:17" s="164" customFormat="1" ht="25.5" customHeight="1" thickBot="1">
      <c r="A18" s="167" t="s">
        <v>160</v>
      </c>
      <c r="B18" s="195">
        <f>SUM(B7:B17)</f>
        <v>0</v>
      </c>
      <c r="C18" s="195">
        <f>SUM(C7:C17)</f>
        <v>0</v>
      </c>
      <c r="D18" s="195">
        <f>SUM(D7:D17)</f>
        <v>0</v>
      </c>
      <c r="E18" s="195">
        <f>SUM(E7:E17)</f>
        <v>0</v>
      </c>
      <c r="F18" s="196">
        <f>SUM(F7:F17)</f>
        <v>0</v>
      </c>
      <c r="G18" s="196">
        <f aca="true" t="shared" si="1" ref="G18:Q18">SUM(G7:G17)</f>
        <v>0</v>
      </c>
      <c r="H18" s="196">
        <f t="shared" si="1"/>
        <v>0</v>
      </c>
      <c r="I18" s="196">
        <f t="shared" si="1"/>
        <v>0</v>
      </c>
      <c r="J18" s="196">
        <f t="shared" si="1"/>
        <v>0</v>
      </c>
      <c r="K18" s="196">
        <f t="shared" si="1"/>
        <v>0</v>
      </c>
      <c r="L18" s="196">
        <f t="shared" si="1"/>
        <v>0</v>
      </c>
      <c r="M18" s="196">
        <f t="shared" si="1"/>
        <v>0</v>
      </c>
      <c r="N18" s="196">
        <f t="shared" si="1"/>
        <v>0</v>
      </c>
      <c r="O18" s="196">
        <f t="shared" si="1"/>
        <v>0</v>
      </c>
      <c r="P18" s="196">
        <f t="shared" si="1"/>
        <v>0</v>
      </c>
      <c r="Q18" s="197">
        <f t="shared" si="1"/>
        <v>0</v>
      </c>
    </row>
    <row r="19" spans="1:17" s="164" customFormat="1" ht="22.5" thickTop="1">
      <c r="A19" s="198" t="s">
        <v>31</v>
      </c>
      <c r="B19" s="199"/>
      <c r="C19" s="186"/>
      <c r="D19" s="186"/>
      <c r="E19" s="186"/>
      <c r="F19" s="200"/>
      <c r="G19" s="200"/>
      <c r="H19" s="186"/>
      <c r="I19" s="200"/>
      <c r="J19" s="200"/>
      <c r="K19" s="200"/>
      <c r="L19" s="200"/>
      <c r="M19" s="200"/>
      <c r="N19" s="200"/>
      <c r="O19" s="200"/>
      <c r="P19" s="200"/>
      <c r="Q19" s="200"/>
    </row>
    <row r="20" spans="1:17" ht="21.75">
      <c r="A20" s="165" t="s">
        <v>38</v>
      </c>
      <c r="B20" s="17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ht="21.75">
      <c r="A21" s="165" t="s">
        <v>39</v>
      </c>
      <c r="B21" s="17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ht="21.75">
      <c r="A22" s="174" t="s">
        <v>225</v>
      </c>
      <c r="B22" s="166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ht="21.75">
      <c r="A23" s="174" t="s">
        <v>48</v>
      </c>
      <c r="B23" s="166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ht="21.75">
      <c r="A24" s="174" t="s">
        <v>40</v>
      </c>
      <c r="B24" s="16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ht="21.75">
      <c r="A25" s="174" t="s">
        <v>41</v>
      </c>
      <c r="B25" s="166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ht="21.75">
      <c r="A26" s="174" t="s">
        <v>226</v>
      </c>
      <c r="B26" s="166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21.75">
      <c r="A27" s="174" t="s">
        <v>227</v>
      </c>
      <c r="B27" s="166"/>
      <c r="C27" s="144"/>
      <c r="D27" s="144"/>
      <c r="E27" s="144"/>
      <c r="F27" s="166"/>
      <c r="G27" s="166"/>
      <c r="H27" s="166"/>
      <c r="I27" s="166"/>
      <c r="J27" s="166"/>
      <c r="K27" s="166"/>
      <c r="L27" s="166"/>
      <c r="M27" s="166"/>
      <c r="N27" s="166"/>
      <c r="O27" s="144"/>
      <c r="P27" s="144"/>
      <c r="Q27" s="144"/>
    </row>
    <row r="28" spans="1:17" ht="21.75">
      <c r="A28" s="174" t="s">
        <v>228</v>
      </c>
      <c r="B28" s="166"/>
      <c r="C28" s="144"/>
      <c r="D28" s="144"/>
      <c r="E28" s="144"/>
      <c r="F28" s="166"/>
      <c r="G28" s="166"/>
      <c r="H28" s="166"/>
      <c r="I28" s="166"/>
      <c r="J28" s="166"/>
      <c r="K28" s="166"/>
      <c r="L28" s="166"/>
      <c r="M28" s="166"/>
      <c r="N28" s="166"/>
      <c r="O28" s="144"/>
      <c r="P28" s="144"/>
      <c r="Q28" s="144"/>
    </row>
    <row r="29" spans="1:17" ht="24" thickBot="1">
      <c r="A29" s="201" t="s">
        <v>35</v>
      </c>
      <c r="B29" s="202">
        <f aca="true" t="shared" si="2" ref="B29:Q29">SUM(B20:B28)</f>
        <v>0</v>
      </c>
      <c r="C29" s="203">
        <f t="shared" si="2"/>
        <v>0</v>
      </c>
      <c r="D29" s="203">
        <f t="shared" si="2"/>
        <v>0</v>
      </c>
      <c r="E29" s="203">
        <f t="shared" si="2"/>
        <v>0</v>
      </c>
      <c r="F29" s="203">
        <f t="shared" si="2"/>
        <v>0</v>
      </c>
      <c r="G29" s="203">
        <f t="shared" si="2"/>
        <v>0</v>
      </c>
      <c r="H29" s="203">
        <f t="shared" si="2"/>
        <v>0</v>
      </c>
      <c r="I29" s="203">
        <f t="shared" si="2"/>
        <v>0</v>
      </c>
      <c r="J29" s="203">
        <f t="shared" si="2"/>
        <v>0</v>
      </c>
      <c r="K29" s="203">
        <f t="shared" si="2"/>
        <v>0</v>
      </c>
      <c r="L29" s="203">
        <f t="shared" si="2"/>
        <v>0</v>
      </c>
      <c r="M29" s="203">
        <f t="shared" si="2"/>
        <v>0</v>
      </c>
      <c r="N29" s="203">
        <f t="shared" si="2"/>
        <v>0</v>
      </c>
      <c r="O29" s="203">
        <f t="shared" si="2"/>
        <v>0</v>
      </c>
      <c r="P29" s="203">
        <f t="shared" si="2"/>
        <v>0</v>
      </c>
      <c r="Q29" s="203">
        <f t="shared" si="2"/>
        <v>0</v>
      </c>
    </row>
    <row r="30" spans="1:5" ht="23.25" thickBot="1" thickTop="1">
      <c r="A30" s="204" t="s">
        <v>161</v>
      </c>
      <c r="C30" s="205"/>
      <c r="D30" s="206"/>
      <c r="E30" s="207">
        <f>+E29-E18</f>
        <v>0</v>
      </c>
    </row>
    <row r="31" ht="27.75" customHeight="1" thickTop="1"/>
    <row r="32" ht="27.75" customHeight="1">
      <c r="A32" s="89" t="s">
        <v>229</v>
      </c>
    </row>
    <row r="35" s="60" customFormat="1" ht="23.25">
      <c r="A35" s="60" t="s">
        <v>244</v>
      </c>
    </row>
    <row r="36" s="60" customFormat="1" ht="23.25">
      <c r="A36" s="60" t="s">
        <v>245</v>
      </c>
    </row>
  </sheetData>
  <sheetProtection/>
  <mergeCells count="3">
    <mergeCell ref="A1:O1"/>
    <mergeCell ref="A2:O2"/>
    <mergeCell ref="A3:O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5"/>
  <cols>
    <col min="1" max="1" width="32.8515625" style="160" bestFit="1" customWidth="1"/>
    <col min="2" max="2" width="16.57421875" style="160" customWidth="1"/>
    <col min="3" max="3" width="15.57421875" style="160" customWidth="1"/>
    <col min="4" max="13" width="12.57421875" style="160" customWidth="1"/>
    <col min="14" max="14" width="13.00390625" style="160" customWidth="1"/>
    <col min="15" max="15" width="11.57421875" style="160" customWidth="1"/>
    <col min="16" max="16384" width="9.00390625" style="160" customWidth="1"/>
  </cols>
  <sheetData>
    <row r="1" spans="1:1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21.75">
      <c r="A2" s="386" t="s">
        <v>164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ht="21.75">
      <c r="A3" s="386" t="str">
        <f>+'ตามแผนงาน 1'!A3:F3</f>
        <v>ตั้งแต่วันที่  1  ตุลาคม 2560  ถึง  30 กันยายน 2561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5" spans="1:17" s="164" customFormat="1" ht="108.75">
      <c r="A5" s="167" t="s">
        <v>30</v>
      </c>
      <c r="B5" s="167" t="s">
        <v>28</v>
      </c>
      <c r="C5" s="177" t="s">
        <v>223</v>
      </c>
      <c r="D5" s="177" t="s">
        <v>224</v>
      </c>
      <c r="E5" s="167" t="s">
        <v>63</v>
      </c>
      <c r="F5" s="161" t="s">
        <v>144</v>
      </c>
      <c r="G5" s="161" t="s">
        <v>145</v>
      </c>
      <c r="H5" s="162" t="s">
        <v>146</v>
      </c>
      <c r="I5" s="161" t="s">
        <v>167</v>
      </c>
      <c r="J5" s="161" t="s">
        <v>147</v>
      </c>
      <c r="K5" s="161" t="s">
        <v>148</v>
      </c>
      <c r="L5" s="161" t="s">
        <v>149</v>
      </c>
      <c r="M5" s="161" t="s">
        <v>150</v>
      </c>
      <c r="N5" s="161" t="s">
        <v>151</v>
      </c>
      <c r="O5" s="161" t="s">
        <v>152</v>
      </c>
      <c r="P5" s="161" t="s">
        <v>153</v>
      </c>
      <c r="Q5" s="163" t="s">
        <v>46</v>
      </c>
    </row>
    <row r="6" spans="1:17" s="164" customFormat="1" ht="21.75">
      <c r="A6" s="178" t="s">
        <v>32</v>
      </c>
      <c r="B6" s="179"/>
      <c r="C6" s="180"/>
      <c r="D6" s="181"/>
      <c r="E6" s="180">
        <f>SUM(F6:Q6)</f>
        <v>0</v>
      </c>
      <c r="F6" s="182"/>
      <c r="G6" s="182"/>
      <c r="H6" s="181"/>
      <c r="I6" s="182"/>
      <c r="J6" s="182"/>
      <c r="K6" s="182"/>
      <c r="L6" s="182"/>
      <c r="M6" s="182"/>
      <c r="N6" s="182"/>
      <c r="O6" s="182"/>
      <c r="P6" s="182"/>
      <c r="Q6" s="182"/>
    </row>
    <row r="7" spans="1:17" s="164" customFormat="1" ht="21.75">
      <c r="A7" s="183" t="s">
        <v>46</v>
      </c>
      <c r="B7" s="184"/>
      <c r="C7" s="144"/>
      <c r="D7" s="185"/>
      <c r="E7" s="186">
        <f aca="true" t="shared" si="0" ref="E7:E17">SUM(F7:Q7)</f>
        <v>0</v>
      </c>
      <c r="F7" s="187"/>
      <c r="G7" s="187"/>
      <c r="H7" s="188"/>
      <c r="I7" s="187"/>
      <c r="J7" s="187"/>
      <c r="K7" s="187"/>
      <c r="L7" s="187"/>
      <c r="M7" s="187"/>
      <c r="N7" s="187"/>
      <c r="O7" s="187"/>
      <c r="P7" s="187"/>
      <c r="Q7" s="189"/>
    </row>
    <row r="8" spans="1:17" s="164" customFormat="1" ht="21.75">
      <c r="A8" s="165" t="s">
        <v>90</v>
      </c>
      <c r="B8" s="173"/>
      <c r="C8" s="144"/>
      <c r="D8" s="144"/>
      <c r="E8" s="186">
        <f t="shared" si="0"/>
        <v>0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90"/>
    </row>
    <row r="9" spans="1:17" s="164" customFormat="1" ht="21.75">
      <c r="A9" s="165" t="s">
        <v>91</v>
      </c>
      <c r="B9" s="173"/>
      <c r="C9" s="144"/>
      <c r="D9" s="144"/>
      <c r="E9" s="186">
        <f t="shared" si="0"/>
        <v>0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90"/>
    </row>
    <row r="10" spans="1:17" s="164" customFormat="1" ht="21.75">
      <c r="A10" s="174" t="s">
        <v>42</v>
      </c>
      <c r="B10" s="166"/>
      <c r="C10" s="144"/>
      <c r="D10" s="144"/>
      <c r="E10" s="186">
        <f t="shared" si="0"/>
        <v>0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90"/>
    </row>
    <row r="11" spans="1:17" s="164" customFormat="1" ht="21.75">
      <c r="A11" s="174" t="s">
        <v>43</v>
      </c>
      <c r="B11" s="166"/>
      <c r="C11" s="144"/>
      <c r="D11" s="144"/>
      <c r="E11" s="186">
        <f t="shared" si="0"/>
        <v>0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90"/>
    </row>
    <row r="12" spans="1:17" s="164" customFormat="1" ht="21.75">
      <c r="A12" s="174" t="s">
        <v>44</v>
      </c>
      <c r="B12" s="166"/>
      <c r="C12" s="144"/>
      <c r="D12" s="144"/>
      <c r="E12" s="186">
        <f t="shared" si="0"/>
        <v>0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90"/>
    </row>
    <row r="13" spans="1:17" s="164" customFormat="1" ht="21.75">
      <c r="A13" s="174" t="s">
        <v>93</v>
      </c>
      <c r="B13" s="166"/>
      <c r="C13" s="144"/>
      <c r="D13" s="144"/>
      <c r="E13" s="186">
        <f t="shared" si="0"/>
        <v>0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90"/>
    </row>
    <row r="14" spans="1:17" s="164" customFormat="1" ht="21.75">
      <c r="A14" s="174" t="s">
        <v>158</v>
      </c>
      <c r="B14" s="166"/>
      <c r="C14" s="144"/>
      <c r="D14" s="144"/>
      <c r="E14" s="186">
        <f t="shared" si="0"/>
        <v>0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44"/>
      <c r="P14" s="144"/>
      <c r="Q14" s="190"/>
    </row>
    <row r="15" spans="1:17" s="164" customFormat="1" ht="21.75">
      <c r="A15" s="174" t="s">
        <v>159</v>
      </c>
      <c r="B15" s="166"/>
      <c r="C15" s="144"/>
      <c r="D15" s="144"/>
      <c r="E15" s="186">
        <f t="shared" si="0"/>
        <v>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44"/>
      <c r="P15" s="144"/>
      <c r="Q15" s="190"/>
    </row>
    <row r="16" spans="1:17" s="164" customFormat="1" ht="21.75">
      <c r="A16" s="174" t="s">
        <v>45</v>
      </c>
      <c r="B16" s="166"/>
      <c r="C16" s="144"/>
      <c r="D16" s="144"/>
      <c r="E16" s="186">
        <f t="shared" si="0"/>
        <v>0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44"/>
      <c r="P16" s="144"/>
      <c r="Q16" s="190"/>
    </row>
    <row r="17" spans="1:17" s="164" customFormat="1" ht="21.75">
      <c r="A17" s="191" t="s">
        <v>27</v>
      </c>
      <c r="B17" s="192"/>
      <c r="C17" s="147"/>
      <c r="D17" s="147"/>
      <c r="E17" s="193">
        <f t="shared" si="0"/>
        <v>0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47"/>
      <c r="P17" s="147"/>
      <c r="Q17" s="194"/>
    </row>
    <row r="18" spans="1:17" s="164" customFormat="1" ht="25.5" customHeight="1" thickBot="1">
      <c r="A18" s="167" t="s">
        <v>160</v>
      </c>
      <c r="B18" s="195">
        <f>SUM(B7:B17)</f>
        <v>0</v>
      </c>
      <c r="C18" s="195">
        <f>SUM(C7:C17)</f>
        <v>0</v>
      </c>
      <c r="D18" s="195">
        <f>SUM(D7:D17)</f>
        <v>0</v>
      </c>
      <c r="E18" s="195">
        <f>SUM(E7:E17)</f>
        <v>0</v>
      </c>
      <c r="F18" s="196">
        <f>SUM(F7:F17)</f>
        <v>0</v>
      </c>
      <c r="G18" s="196">
        <f aca="true" t="shared" si="1" ref="G18:Q18">SUM(G7:G17)</f>
        <v>0</v>
      </c>
      <c r="H18" s="196">
        <f t="shared" si="1"/>
        <v>0</v>
      </c>
      <c r="I18" s="196">
        <f t="shared" si="1"/>
        <v>0</v>
      </c>
      <c r="J18" s="196">
        <f t="shared" si="1"/>
        <v>0</v>
      </c>
      <c r="K18" s="196">
        <f t="shared" si="1"/>
        <v>0</v>
      </c>
      <c r="L18" s="196">
        <f t="shared" si="1"/>
        <v>0</v>
      </c>
      <c r="M18" s="196">
        <f t="shared" si="1"/>
        <v>0</v>
      </c>
      <c r="N18" s="196">
        <f t="shared" si="1"/>
        <v>0</v>
      </c>
      <c r="O18" s="196">
        <f t="shared" si="1"/>
        <v>0</v>
      </c>
      <c r="P18" s="196">
        <f t="shared" si="1"/>
        <v>0</v>
      </c>
      <c r="Q18" s="197">
        <f t="shared" si="1"/>
        <v>0</v>
      </c>
    </row>
    <row r="19" spans="1:17" s="164" customFormat="1" ht="22.5" thickTop="1">
      <c r="A19" s="198" t="s">
        <v>31</v>
      </c>
      <c r="B19" s="199"/>
      <c r="C19" s="186"/>
      <c r="D19" s="186"/>
      <c r="E19" s="186"/>
      <c r="F19" s="200"/>
      <c r="G19" s="200"/>
      <c r="H19" s="186"/>
      <c r="I19" s="200"/>
      <c r="J19" s="200"/>
      <c r="K19" s="200"/>
      <c r="L19" s="200"/>
      <c r="M19" s="200"/>
      <c r="N19" s="200"/>
      <c r="O19" s="200"/>
      <c r="P19" s="200"/>
      <c r="Q19" s="200"/>
    </row>
    <row r="20" spans="1:17" ht="21.75">
      <c r="A20" s="165" t="s">
        <v>38</v>
      </c>
      <c r="B20" s="17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ht="21.75">
      <c r="A21" s="165" t="s">
        <v>39</v>
      </c>
      <c r="B21" s="17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ht="21.75">
      <c r="A22" s="174" t="s">
        <v>225</v>
      </c>
      <c r="B22" s="166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ht="21.75">
      <c r="A23" s="174" t="s">
        <v>48</v>
      </c>
      <c r="B23" s="166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ht="21.75">
      <c r="A24" s="174" t="s">
        <v>40</v>
      </c>
      <c r="B24" s="16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ht="21.75">
      <c r="A25" s="174" t="s">
        <v>41</v>
      </c>
      <c r="B25" s="166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ht="21.75">
      <c r="A26" s="174" t="s">
        <v>226</v>
      </c>
      <c r="B26" s="166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21.75">
      <c r="A27" s="174" t="s">
        <v>227</v>
      </c>
      <c r="B27" s="166"/>
      <c r="C27" s="144"/>
      <c r="D27" s="144"/>
      <c r="E27" s="144"/>
      <c r="F27" s="166"/>
      <c r="G27" s="166"/>
      <c r="H27" s="166"/>
      <c r="I27" s="166"/>
      <c r="J27" s="166"/>
      <c r="K27" s="166"/>
      <c r="L27" s="166"/>
      <c r="M27" s="166"/>
      <c r="N27" s="166"/>
      <c r="O27" s="144"/>
      <c r="P27" s="144"/>
      <c r="Q27" s="144"/>
    </row>
    <row r="28" spans="1:17" ht="21.75">
      <c r="A28" s="174" t="s">
        <v>228</v>
      </c>
      <c r="B28" s="166"/>
      <c r="C28" s="144"/>
      <c r="D28" s="144"/>
      <c r="E28" s="144"/>
      <c r="F28" s="166"/>
      <c r="G28" s="166"/>
      <c r="H28" s="166"/>
      <c r="I28" s="166"/>
      <c r="J28" s="166"/>
      <c r="K28" s="166"/>
      <c r="L28" s="166"/>
      <c r="M28" s="166"/>
      <c r="N28" s="166"/>
      <c r="O28" s="144"/>
      <c r="P28" s="144"/>
      <c r="Q28" s="144"/>
    </row>
    <row r="29" spans="1:17" ht="24" thickBot="1">
      <c r="A29" s="201" t="s">
        <v>35</v>
      </c>
      <c r="B29" s="202">
        <f aca="true" t="shared" si="2" ref="B29:Q29">SUM(B20:B28)</f>
        <v>0</v>
      </c>
      <c r="C29" s="203">
        <f t="shared" si="2"/>
        <v>0</v>
      </c>
      <c r="D29" s="203">
        <f t="shared" si="2"/>
        <v>0</v>
      </c>
      <c r="E29" s="203">
        <f t="shared" si="2"/>
        <v>0</v>
      </c>
      <c r="F29" s="203">
        <f t="shared" si="2"/>
        <v>0</v>
      </c>
      <c r="G29" s="203">
        <f t="shared" si="2"/>
        <v>0</v>
      </c>
      <c r="H29" s="203">
        <f t="shared" si="2"/>
        <v>0</v>
      </c>
      <c r="I29" s="203">
        <f t="shared" si="2"/>
        <v>0</v>
      </c>
      <c r="J29" s="203">
        <f t="shared" si="2"/>
        <v>0</v>
      </c>
      <c r="K29" s="203">
        <f t="shared" si="2"/>
        <v>0</v>
      </c>
      <c r="L29" s="203">
        <f t="shared" si="2"/>
        <v>0</v>
      </c>
      <c r="M29" s="203">
        <f t="shared" si="2"/>
        <v>0</v>
      </c>
      <c r="N29" s="203">
        <f t="shared" si="2"/>
        <v>0</v>
      </c>
      <c r="O29" s="203">
        <f t="shared" si="2"/>
        <v>0</v>
      </c>
      <c r="P29" s="203">
        <f t="shared" si="2"/>
        <v>0</v>
      </c>
      <c r="Q29" s="203">
        <f t="shared" si="2"/>
        <v>0</v>
      </c>
    </row>
    <row r="30" spans="1:5" ht="23.25" thickBot="1" thickTop="1">
      <c r="A30" s="204" t="s">
        <v>161</v>
      </c>
      <c r="C30" s="205"/>
      <c r="D30" s="206"/>
      <c r="E30" s="207">
        <f>+E29-E18</f>
        <v>0</v>
      </c>
    </row>
    <row r="31" ht="27.75" customHeight="1" thickTop="1"/>
    <row r="32" ht="27.75" customHeight="1">
      <c r="A32" s="89" t="s">
        <v>229</v>
      </c>
    </row>
    <row r="35" s="60" customFormat="1" ht="23.25">
      <c r="A35" s="60" t="s">
        <v>244</v>
      </c>
    </row>
    <row r="36" s="60" customFormat="1" ht="23.25">
      <c r="A36" s="60" t="s">
        <v>245</v>
      </c>
    </row>
  </sheetData>
  <sheetProtection/>
  <mergeCells count="3">
    <mergeCell ref="A1:O1"/>
    <mergeCell ref="A2:O2"/>
    <mergeCell ref="A3:O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6">
      <selection activeCell="A14" sqref="A14:IV17"/>
    </sheetView>
  </sheetViews>
  <sheetFormatPr defaultColWidth="9.140625" defaultRowHeight="15"/>
  <cols>
    <col min="1" max="1" width="3.28125" style="209" customWidth="1"/>
    <col min="2" max="2" width="3.28125" style="230" customWidth="1"/>
    <col min="3" max="3" width="46.57421875" style="212" customWidth="1"/>
    <col min="4" max="4" width="12.421875" style="209" bestFit="1" customWidth="1"/>
    <col min="5" max="5" width="14.421875" style="308" bestFit="1" customWidth="1"/>
    <col min="6" max="16384" width="9.00390625" style="209" customWidth="1"/>
  </cols>
  <sheetData>
    <row r="1" spans="1:5" ht="21.75">
      <c r="A1" s="390" t="str">
        <f>+งบแสดงฐานะการเงิน!A1</f>
        <v>เทศบาลตำบลตำบลบางเก่า   อำเภอชะอำ   จังหวัดเพชรุบรี</v>
      </c>
      <c r="B1" s="390"/>
      <c r="C1" s="390"/>
      <c r="D1" s="390"/>
      <c r="E1" s="390"/>
    </row>
    <row r="2" spans="1:5" ht="21.75">
      <c r="A2" s="390" t="s">
        <v>279</v>
      </c>
      <c r="B2" s="390"/>
      <c r="C2" s="390"/>
      <c r="D2" s="390"/>
      <c r="E2" s="390"/>
    </row>
    <row r="3" spans="1:5" ht="21.75">
      <c r="A3" s="210"/>
      <c r="B3" s="211"/>
      <c r="D3" s="278" t="s">
        <v>29</v>
      </c>
      <c r="E3" s="278" t="s">
        <v>230</v>
      </c>
    </row>
    <row r="4" spans="1:4" ht="21.75">
      <c r="A4" s="210" t="s">
        <v>231</v>
      </c>
      <c r="B4" s="211"/>
      <c r="D4" s="213"/>
    </row>
    <row r="5" spans="1:4" ht="21.75">
      <c r="A5" s="215"/>
      <c r="B5" s="216" t="s">
        <v>232</v>
      </c>
      <c r="D5" s="217"/>
    </row>
    <row r="6" spans="1:5" ht="21.75">
      <c r="A6" s="215"/>
      <c r="B6" s="218">
        <v>1</v>
      </c>
      <c r="C6" s="212" t="s">
        <v>311</v>
      </c>
      <c r="D6" s="219">
        <v>4000</v>
      </c>
      <c r="E6" s="308" t="s">
        <v>168</v>
      </c>
    </row>
    <row r="7" spans="1:5" ht="21.75">
      <c r="A7" s="215"/>
      <c r="B7" s="218">
        <v>2</v>
      </c>
      <c r="C7" s="209" t="s">
        <v>314</v>
      </c>
      <c r="D7" s="305">
        <v>1000</v>
      </c>
      <c r="E7" s="308" t="s">
        <v>168</v>
      </c>
    </row>
    <row r="8" spans="1:5" ht="21.75">
      <c r="A8" s="215"/>
      <c r="B8" s="218">
        <v>3</v>
      </c>
      <c r="C8" s="212" t="s">
        <v>312</v>
      </c>
      <c r="D8" s="220">
        <f>4000*6</f>
        <v>24000</v>
      </c>
      <c r="E8" s="308" t="s">
        <v>168</v>
      </c>
    </row>
    <row r="9" spans="1:5" ht="21.75">
      <c r="A9" s="215"/>
      <c r="B9" s="218"/>
      <c r="C9" s="212" t="s">
        <v>315</v>
      </c>
      <c r="D9" s="220">
        <f>1000*6</f>
        <v>6000</v>
      </c>
      <c r="E9" s="308" t="s">
        <v>168</v>
      </c>
    </row>
    <row r="10" spans="1:5" ht="21.75">
      <c r="A10" s="215"/>
      <c r="B10" s="218"/>
      <c r="C10" s="212" t="s">
        <v>313</v>
      </c>
      <c r="D10" s="220">
        <f>1500*6</f>
        <v>9000</v>
      </c>
      <c r="E10" s="308" t="s">
        <v>168</v>
      </c>
    </row>
    <row r="11" spans="1:5" ht="21.75">
      <c r="A11" s="215"/>
      <c r="B11" s="218"/>
      <c r="C11" s="212" t="s">
        <v>316</v>
      </c>
      <c r="D11" s="220">
        <f>5000*4</f>
        <v>20000</v>
      </c>
      <c r="E11" s="308" t="s">
        <v>168</v>
      </c>
    </row>
    <row r="12" spans="1:5" ht="21.75">
      <c r="A12" s="215"/>
      <c r="B12" s="218"/>
      <c r="C12" s="212" t="s">
        <v>317</v>
      </c>
      <c r="D12" s="220">
        <v>10000</v>
      </c>
      <c r="E12" s="308" t="s">
        <v>168</v>
      </c>
    </row>
    <row r="13" spans="1:4" ht="21.75">
      <c r="A13" s="215"/>
      <c r="B13" s="218"/>
      <c r="C13" s="221" t="s">
        <v>63</v>
      </c>
      <c r="D13" s="306">
        <f>SUM(D6:D12)</f>
        <v>74000</v>
      </c>
    </row>
    <row r="14" spans="1:4" ht="21.75">
      <c r="A14" s="215"/>
      <c r="B14" s="216" t="s">
        <v>233</v>
      </c>
      <c r="D14" s="223"/>
    </row>
    <row r="15" spans="1:4" ht="21.75">
      <c r="A15" s="215"/>
      <c r="B15" s="218">
        <v>1</v>
      </c>
      <c r="D15" s="220"/>
    </row>
    <row r="16" spans="1:8" ht="21.75">
      <c r="A16" s="215"/>
      <c r="B16" s="218">
        <v>2</v>
      </c>
      <c r="D16" s="220"/>
      <c r="H16" s="304"/>
    </row>
    <row r="17" spans="1:4" ht="21.75">
      <c r="A17" s="215"/>
      <c r="B17" s="224"/>
      <c r="C17" s="221" t="s">
        <v>63</v>
      </c>
      <c r="D17" s="222"/>
    </row>
    <row r="18" spans="1:4" ht="21.75">
      <c r="A18" s="225"/>
      <c r="B18" s="216" t="s">
        <v>234</v>
      </c>
      <c r="C18" s="226"/>
      <c r="D18" s="223"/>
    </row>
    <row r="19" spans="1:5" ht="21.75">
      <c r="A19" s="225"/>
      <c r="B19" s="218">
        <v>1</v>
      </c>
      <c r="C19" s="226" t="s">
        <v>308</v>
      </c>
      <c r="D19" s="223">
        <v>13500</v>
      </c>
      <c r="E19" s="308" t="s">
        <v>168</v>
      </c>
    </row>
    <row r="20" spans="1:5" ht="21.75">
      <c r="A20" s="225"/>
      <c r="B20" s="218">
        <v>2</v>
      </c>
      <c r="C20" s="226" t="s">
        <v>309</v>
      </c>
      <c r="D20" s="223">
        <v>5000</v>
      </c>
      <c r="E20" s="308" t="s">
        <v>168</v>
      </c>
    </row>
    <row r="21" spans="1:5" ht="21.75">
      <c r="A21" s="225"/>
      <c r="B21" s="218">
        <v>3</v>
      </c>
      <c r="C21" s="226" t="s">
        <v>310</v>
      </c>
      <c r="D21" s="223">
        <v>3500</v>
      </c>
      <c r="E21" s="308" t="s">
        <v>168</v>
      </c>
    </row>
    <row r="22" spans="1:4" ht="21.75">
      <c r="A22" s="234"/>
      <c r="B22" s="224"/>
      <c r="C22" s="227" t="s">
        <v>63</v>
      </c>
      <c r="D22" s="307">
        <f>SUM(D19:D21)</f>
        <v>22000</v>
      </c>
    </row>
    <row r="23" spans="1:4" ht="21.75">
      <c r="A23" s="225"/>
      <c r="B23" s="216" t="s">
        <v>235</v>
      </c>
      <c r="C23" s="226"/>
      <c r="D23" s="228"/>
    </row>
    <row r="24" spans="1:4" ht="21.75">
      <c r="A24" s="225"/>
      <c r="B24" s="218">
        <v>1</v>
      </c>
      <c r="C24" s="226"/>
      <c r="D24" s="223"/>
    </row>
    <row r="25" spans="1:4" ht="21.75">
      <c r="A25" s="225"/>
      <c r="B25" s="218">
        <v>2</v>
      </c>
      <c r="C25" s="226"/>
      <c r="D25" s="223"/>
    </row>
    <row r="26" spans="1:4" ht="21.75">
      <c r="A26" s="225"/>
      <c r="B26" s="224"/>
      <c r="C26" s="227" t="s">
        <v>63</v>
      </c>
      <c r="D26" s="229"/>
    </row>
    <row r="27" spans="1:4" ht="21.75">
      <c r="A27" s="225"/>
      <c r="B27" s="224"/>
      <c r="C27" s="226"/>
      <c r="D27" s="223"/>
    </row>
    <row r="28" spans="1:4" ht="21.75">
      <c r="A28" s="225"/>
      <c r="B28" s="224"/>
      <c r="C28" s="226"/>
      <c r="D28" s="223"/>
    </row>
    <row r="29" spans="1:4" ht="21.75">
      <c r="A29" s="225"/>
      <c r="B29" s="224"/>
      <c r="C29" s="226"/>
      <c r="D29" s="223"/>
    </row>
    <row r="30" spans="1:4" ht="21.75">
      <c r="A30" s="225"/>
      <c r="B30" s="216"/>
      <c r="C30" s="226"/>
      <c r="D30" s="223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B16">
      <selection activeCell="A14" sqref="A14:IV17"/>
    </sheetView>
  </sheetViews>
  <sheetFormatPr defaultColWidth="9.140625" defaultRowHeight="15"/>
  <cols>
    <col min="1" max="2" width="3.28125" style="160" customWidth="1"/>
    <col min="3" max="3" width="41.421875" style="160" customWidth="1"/>
    <col min="4" max="4" width="12.421875" style="160" bestFit="1" customWidth="1"/>
    <col min="5" max="5" width="14.421875" style="160" bestFit="1" customWidth="1"/>
    <col min="6" max="16384" width="9.00390625" style="160" customWidth="1"/>
  </cols>
  <sheetData>
    <row r="1" spans="1:5" ht="21.7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</row>
    <row r="2" spans="1:5" s="209" customFormat="1" ht="21.75">
      <c r="A2" s="390" t="s">
        <v>241</v>
      </c>
      <c r="B2" s="390"/>
      <c r="C2" s="390"/>
      <c r="D2" s="390"/>
      <c r="E2" s="390"/>
    </row>
    <row r="3" spans="1:5" s="209" customFormat="1" ht="21.75">
      <c r="A3" s="210"/>
      <c r="B3" s="211"/>
      <c r="C3" s="212"/>
      <c r="D3" s="208" t="s">
        <v>236</v>
      </c>
      <c r="E3" s="208" t="s">
        <v>230</v>
      </c>
    </row>
    <row r="4" spans="1:5" s="209" customFormat="1" ht="21.75">
      <c r="A4" s="210" t="s">
        <v>237</v>
      </c>
      <c r="B4" s="211"/>
      <c r="C4" s="212"/>
      <c r="D4" s="213"/>
      <c r="E4" s="214"/>
    </row>
    <row r="5" spans="1:5" s="209" customFormat="1" ht="21.75">
      <c r="A5" s="215"/>
      <c r="B5" s="218">
        <v>1</v>
      </c>
      <c r="C5" s="212"/>
      <c r="D5" s="219"/>
      <c r="E5" s="214"/>
    </row>
    <row r="6" spans="1:5" s="209" customFormat="1" ht="21.75">
      <c r="A6" s="215"/>
      <c r="B6" s="218">
        <v>2</v>
      </c>
      <c r="C6" s="212"/>
      <c r="D6" s="220"/>
      <c r="E6" s="214"/>
    </row>
    <row r="7" spans="1:5" s="209" customFormat="1" ht="21.75">
      <c r="A7" s="215"/>
      <c r="B7" s="218">
        <v>3</v>
      </c>
      <c r="C7" s="212"/>
      <c r="D7" s="220"/>
      <c r="E7" s="214"/>
    </row>
    <row r="8" spans="1:5" s="209" customFormat="1" ht="21.75">
      <c r="A8" s="215"/>
      <c r="B8" s="218">
        <v>4</v>
      </c>
      <c r="C8" s="212"/>
      <c r="D8" s="220"/>
      <c r="E8" s="214"/>
    </row>
    <row r="9" spans="1:5" s="209" customFormat="1" ht="21.75">
      <c r="A9" s="215"/>
      <c r="B9" s="218">
        <v>5</v>
      </c>
      <c r="C9" s="212"/>
      <c r="D9" s="220"/>
      <c r="E9" s="214"/>
    </row>
    <row r="10" spans="1:5" s="209" customFormat="1" ht="21.75">
      <c r="A10" s="215"/>
      <c r="B10" s="218">
        <v>6</v>
      </c>
      <c r="C10" s="212"/>
      <c r="D10" s="220"/>
      <c r="E10" s="214"/>
    </row>
    <row r="11" spans="1:5" s="209" customFormat="1" ht="21.75">
      <c r="A11" s="215"/>
      <c r="B11" s="218">
        <v>7</v>
      </c>
      <c r="C11" s="212"/>
      <c r="D11" s="220"/>
      <c r="E11" s="214"/>
    </row>
    <row r="12" spans="1:5" s="209" customFormat="1" ht="21.75">
      <c r="A12" s="225"/>
      <c r="B12" s="218"/>
      <c r="C12" s="231" t="s">
        <v>63</v>
      </c>
      <c r="D12" s="222"/>
      <c r="E12" s="214"/>
    </row>
    <row r="13" spans="1:5" s="209" customFormat="1" ht="21.75">
      <c r="A13" s="225"/>
      <c r="B13" s="218"/>
      <c r="C13" s="232" t="s">
        <v>68</v>
      </c>
      <c r="D13" s="233"/>
      <c r="E13" s="214"/>
    </row>
    <row r="14" spans="1:5" s="209" customFormat="1" ht="21.75">
      <c r="A14" s="234"/>
      <c r="B14" s="218"/>
      <c r="C14" s="226"/>
      <c r="D14" s="233"/>
      <c r="E14" s="214"/>
    </row>
    <row r="15" spans="1:5" s="209" customFormat="1" ht="21.75">
      <c r="A15" s="234"/>
      <c r="B15" s="218"/>
      <c r="C15" s="235"/>
      <c r="D15" s="233"/>
      <c r="E15" s="214"/>
    </row>
    <row r="16" spans="2:5" s="209" customFormat="1" ht="21.75">
      <c r="B16" s="218"/>
      <c r="C16" s="235"/>
      <c r="D16" s="233"/>
      <c r="E16" s="214"/>
    </row>
    <row r="17" spans="1:5" s="209" customFormat="1" ht="21.75">
      <c r="A17" s="225"/>
      <c r="B17" s="236"/>
      <c r="C17" s="235"/>
      <c r="D17" s="233"/>
      <c r="E17" s="214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J57"/>
  <sheetViews>
    <sheetView view="pageBreakPreview" zoomScale="110" zoomScaleSheetLayoutView="110" zoomScalePageLayoutView="0" workbookViewId="0" topLeftCell="A1">
      <selection activeCell="A14" sqref="A14:IV17"/>
    </sheetView>
  </sheetViews>
  <sheetFormatPr defaultColWidth="9.140625" defaultRowHeight="15"/>
  <cols>
    <col min="1" max="1" width="6.00390625" style="60" customWidth="1"/>
    <col min="2" max="2" width="21.140625" style="60" customWidth="1"/>
    <col min="3" max="3" width="5.421875" style="60" customWidth="1"/>
    <col min="4" max="10" width="8.28125" style="60" customWidth="1"/>
    <col min="11" max="16384" width="9.00390625" style="60" customWidth="1"/>
  </cols>
  <sheetData>
    <row r="1" spans="1:10" ht="23.2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23.25">
      <c r="A2" s="361" t="s">
        <v>254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361" t="s">
        <v>249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23.25">
      <c r="A4" s="392"/>
      <c r="B4" s="392"/>
      <c r="C4" s="392"/>
      <c r="D4" s="392"/>
      <c r="E4" s="392"/>
      <c r="F4" s="392"/>
      <c r="G4" s="392"/>
      <c r="H4" s="392"/>
      <c r="I4" s="392"/>
      <c r="J4" s="392"/>
    </row>
    <row r="5" spans="1:10" ht="23.25">
      <c r="A5" s="393" t="s">
        <v>250</v>
      </c>
      <c r="B5" s="393" t="s">
        <v>251</v>
      </c>
      <c r="C5" s="393" t="s">
        <v>252</v>
      </c>
      <c r="D5" s="359" t="s">
        <v>253</v>
      </c>
      <c r="E5" s="359"/>
      <c r="F5" s="359"/>
      <c r="G5" s="359"/>
      <c r="H5" s="359"/>
      <c r="I5" s="359"/>
      <c r="J5" s="359"/>
    </row>
    <row r="6" spans="1:10" ht="23.25">
      <c r="A6" s="394"/>
      <c r="B6" s="394"/>
      <c r="C6" s="394"/>
      <c r="D6" s="70">
        <v>2555</v>
      </c>
      <c r="E6" s="70">
        <v>2556</v>
      </c>
      <c r="F6" s="70">
        <v>2557</v>
      </c>
      <c r="G6" s="70">
        <v>2558</v>
      </c>
      <c r="H6" s="70">
        <v>2559</v>
      </c>
      <c r="I6" s="70">
        <v>2560</v>
      </c>
      <c r="J6" s="70">
        <v>2561</v>
      </c>
    </row>
    <row r="7" spans="1:10" ht="23.2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23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23.2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ht="23.2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23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23.2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23.2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3.2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23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23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23.2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23.2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23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3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3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23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23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3.2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3.2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3.2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3.2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3.2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3.2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3.25">
      <c r="A30" s="362" t="s">
        <v>63</v>
      </c>
      <c r="B30" s="363"/>
      <c r="C30" s="363"/>
      <c r="D30" s="391"/>
      <c r="E30" s="237"/>
      <c r="F30" s="237"/>
      <c r="G30" s="237"/>
      <c r="H30" s="237"/>
      <c r="I30" s="237"/>
      <c r="J30" s="237"/>
    </row>
    <row r="31" spans="1:10" ht="23.25">
      <c r="A31" s="393" t="s">
        <v>250</v>
      </c>
      <c r="B31" s="393" t="s">
        <v>251</v>
      </c>
      <c r="C31" s="393" t="s">
        <v>252</v>
      </c>
      <c r="D31" s="359" t="s">
        <v>253</v>
      </c>
      <c r="E31" s="359"/>
      <c r="F31" s="359"/>
      <c r="G31" s="359"/>
      <c r="H31" s="359"/>
      <c r="I31" s="359"/>
      <c r="J31" s="359"/>
    </row>
    <row r="32" spans="1:10" ht="23.25">
      <c r="A32" s="394"/>
      <c r="B32" s="394"/>
      <c r="C32" s="394"/>
      <c r="D32" s="70">
        <v>2555</v>
      </c>
      <c r="E32" s="70">
        <v>2556</v>
      </c>
      <c r="F32" s="70">
        <v>2557</v>
      </c>
      <c r="G32" s="70">
        <v>2558</v>
      </c>
      <c r="H32" s="70">
        <v>2559</v>
      </c>
      <c r="I32" s="70">
        <v>2560</v>
      </c>
      <c r="J32" s="70">
        <v>2561</v>
      </c>
    </row>
    <row r="33" spans="1:10" ht="23.2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3.25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3.2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3.2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3.2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3.2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23.2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3.2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23.25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23.25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3.2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3.2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23.25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3.25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23.25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23.25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23.25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3.25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3.25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3.25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23.25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23.25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3.2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3.25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3.25">
      <c r="A57" s="362" t="s">
        <v>63</v>
      </c>
      <c r="B57" s="363"/>
      <c r="C57" s="363"/>
      <c r="D57" s="391"/>
      <c r="E57" s="237"/>
      <c r="F57" s="237"/>
      <c r="G57" s="237"/>
      <c r="H57" s="237"/>
      <c r="I57" s="237"/>
      <c r="J57" s="237"/>
    </row>
  </sheetData>
  <sheetProtection/>
  <mergeCells count="14">
    <mergeCell ref="A1:J1"/>
    <mergeCell ref="A30:D30"/>
    <mergeCell ref="A31:A32"/>
    <mergeCell ref="B31:B32"/>
    <mergeCell ref="C31:C32"/>
    <mergeCell ref="D31:J31"/>
    <mergeCell ref="A57:D57"/>
    <mergeCell ref="D5:J5"/>
    <mergeCell ref="A2:J2"/>
    <mergeCell ref="A3:J3"/>
    <mergeCell ref="A4:J4"/>
    <mergeCell ref="A5:A6"/>
    <mergeCell ref="B5:B6"/>
    <mergeCell ref="C5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J57"/>
  <sheetViews>
    <sheetView view="pageBreakPreview" zoomScale="110" zoomScaleSheetLayoutView="110" zoomScalePageLayoutView="0" workbookViewId="0" topLeftCell="A25">
      <selection activeCell="A14" sqref="A14:IV17"/>
    </sheetView>
  </sheetViews>
  <sheetFormatPr defaultColWidth="9.140625" defaultRowHeight="15"/>
  <cols>
    <col min="1" max="1" width="6.00390625" style="60" customWidth="1"/>
    <col min="2" max="2" width="21.140625" style="60" customWidth="1"/>
    <col min="3" max="3" width="5.421875" style="60" customWidth="1"/>
    <col min="4" max="10" width="8.28125" style="60" customWidth="1"/>
    <col min="11" max="16384" width="9.00390625" style="60" customWidth="1"/>
  </cols>
  <sheetData>
    <row r="1" spans="1:10" ht="23.2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23.25">
      <c r="A2" s="361" t="s">
        <v>255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361" t="s">
        <v>249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23.25">
      <c r="A4" s="392"/>
      <c r="B4" s="392"/>
      <c r="C4" s="392"/>
      <c r="D4" s="392"/>
      <c r="E4" s="392"/>
      <c r="F4" s="392"/>
      <c r="G4" s="392"/>
      <c r="H4" s="392"/>
      <c r="I4" s="392"/>
      <c r="J4" s="392"/>
    </row>
    <row r="5" spans="1:10" ht="23.25">
      <c r="A5" s="393" t="s">
        <v>250</v>
      </c>
      <c r="B5" s="393" t="s">
        <v>251</v>
      </c>
      <c r="C5" s="393" t="s">
        <v>252</v>
      </c>
      <c r="D5" s="359" t="s">
        <v>253</v>
      </c>
      <c r="E5" s="359"/>
      <c r="F5" s="359"/>
      <c r="G5" s="359"/>
      <c r="H5" s="359"/>
      <c r="I5" s="359"/>
      <c r="J5" s="359"/>
    </row>
    <row r="6" spans="1:10" ht="23.25">
      <c r="A6" s="394"/>
      <c r="B6" s="394"/>
      <c r="C6" s="394"/>
      <c r="D6" s="70">
        <v>2555</v>
      </c>
      <c r="E6" s="70">
        <v>2556</v>
      </c>
      <c r="F6" s="70">
        <v>2557</v>
      </c>
      <c r="G6" s="70">
        <v>2558</v>
      </c>
      <c r="H6" s="70">
        <v>2559</v>
      </c>
      <c r="I6" s="70">
        <v>2560</v>
      </c>
      <c r="J6" s="70">
        <v>2561</v>
      </c>
    </row>
    <row r="7" spans="1:10" ht="23.2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23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23.2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ht="23.2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23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23.2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23.2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3.2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23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23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23.2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23.2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23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3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3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23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23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3.2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3.2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3.2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3.2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3.2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3.2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3.25">
      <c r="A30" s="362" t="s">
        <v>63</v>
      </c>
      <c r="B30" s="363"/>
      <c r="C30" s="363"/>
      <c r="D30" s="391"/>
      <c r="E30" s="237"/>
      <c r="F30" s="237"/>
      <c r="G30" s="237"/>
      <c r="H30" s="237"/>
      <c r="I30" s="237"/>
      <c r="J30" s="237"/>
    </row>
    <row r="31" spans="1:10" ht="23.25">
      <c r="A31" s="393" t="s">
        <v>250</v>
      </c>
      <c r="B31" s="393" t="s">
        <v>251</v>
      </c>
      <c r="C31" s="393" t="s">
        <v>252</v>
      </c>
      <c r="D31" s="359" t="s">
        <v>253</v>
      </c>
      <c r="E31" s="359"/>
      <c r="F31" s="359"/>
      <c r="G31" s="359"/>
      <c r="H31" s="359"/>
      <c r="I31" s="359"/>
      <c r="J31" s="359"/>
    </row>
    <row r="32" spans="1:10" ht="23.25">
      <c r="A32" s="394"/>
      <c r="B32" s="394"/>
      <c r="C32" s="394"/>
      <c r="D32" s="70">
        <v>2555</v>
      </c>
      <c r="E32" s="70">
        <v>2556</v>
      </c>
      <c r="F32" s="70">
        <v>2557</v>
      </c>
      <c r="G32" s="70">
        <v>2558</v>
      </c>
      <c r="H32" s="70">
        <v>2559</v>
      </c>
      <c r="I32" s="70">
        <v>2560</v>
      </c>
      <c r="J32" s="70">
        <v>2561</v>
      </c>
    </row>
    <row r="33" spans="1:10" ht="23.2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3.25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3.2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3.2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3.2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3.2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23.2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3.2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23.25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23.25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3.2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3.2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23.25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3.25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23.25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23.25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23.25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3.25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3.25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3.25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23.25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23.25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3.2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3.25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3.25">
      <c r="A57" s="362" t="s">
        <v>63</v>
      </c>
      <c r="B57" s="363"/>
      <c r="C57" s="363"/>
      <c r="D57" s="391"/>
      <c r="E57" s="237"/>
      <c r="F57" s="237"/>
      <c r="G57" s="237"/>
      <c r="H57" s="237"/>
      <c r="I57" s="237"/>
      <c r="J57" s="237"/>
    </row>
  </sheetData>
  <sheetProtection/>
  <mergeCells count="14">
    <mergeCell ref="A1:J1"/>
    <mergeCell ref="A30:D30"/>
    <mergeCell ref="A31:A32"/>
    <mergeCell ref="B31:B32"/>
    <mergeCell ref="C31:C32"/>
    <mergeCell ref="D31:J31"/>
    <mergeCell ref="A57:D57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view="pageBreakPreview" zoomScale="110" zoomScaleSheetLayoutView="110" zoomScalePageLayoutView="0" workbookViewId="0" topLeftCell="A1">
      <selection activeCell="A14" sqref="A14:IV17"/>
    </sheetView>
  </sheetViews>
  <sheetFormatPr defaultColWidth="9.140625" defaultRowHeight="15"/>
  <cols>
    <col min="1" max="1" width="6.00390625" style="60" customWidth="1"/>
    <col min="2" max="2" width="21.140625" style="60" customWidth="1"/>
    <col min="3" max="3" width="5.421875" style="60" customWidth="1"/>
    <col min="4" max="10" width="8.28125" style="60" customWidth="1"/>
    <col min="11" max="16384" width="9.00390625" style="60" customWidth="1"/>
  </cols>
  <sheetData>
    <row r="1" spans="1:10" ht="23.25">
      <c r="A1" s="386" t="str">
        <f>+งบแสดงฐานะการเงิน!A1</f>
        <v>เทศบาลตำบลตำบลบางเก่า   อำเภอชะอำ   จังหวัดเพชรุบรี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23.25">
      <c r="A2" s="361" t="s">
        <v>256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361" t="s">
        <v>249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23.25">
      <c r="A4" s="392"/>
      <c r="B4" s="392"/>
      <c r="C4" s="392"/>
      <c r="D4" s="392"/>
      <c r="E4" s="392"/>
      <c r="F4" s="392"/>
      <c r="G4" s="392"/>
      <c r="H4" s="392"/>
      <c r="I4" s="392"/>
      <c r="J4" s="392"/>
    </row>
    <row r="5" spans="1:10" ht="23.25">
      <c r="A5" s="393" t="s">
        <v>250</v>
      </c>
      <c r="B5" s="393" t="s">
        <v>251</v>
      </c>
      <c r="C5" s="393" t="s">
        <v>252</v>
      </c>
      <c r="D5" s="359" t="s">
        <v>253</v>
      </c>
      <c r="E5" s="359"/>
      <c r="F5" s="359"/>
      <c r="G5" s="359"/>
      <c r="H5" s="359"/>
      <c r="I5" s="359"/>
      <c r="J5" s="359"/>
    </row>
    <row r="6" spans="1:10" ht="23.25">
      <c r="A6" s="394"/>
      <c r="B6" s="394"/>
      <c r="C6" s="394"/>
      <c r="D6" s="70">
        <v>2555</v>
      </c>
      <c r="E6" s="70">
        <v>2556</v>
      </c>
      <c r="F6" s="70">
        <v>2557</v>
      </c>
      <c r="G6" s="70">
        <v>2558</v>
      </c>
      <c r="H6" s="70">
        <v>2559</v>
      </c>
      <c r="I6" s="70">
        <v>2560</v>
      </c>
      <c r="J6" s="70">
        <v>2561</v>
      </c>
    </row>
    <row r="7" spans="1:10" ht="23.2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23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23.2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ht="23.2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23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23.2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23.2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3.2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23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23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23.2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23.2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23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3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3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23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23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3.2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3.2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3.2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3.2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3.2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3.2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3.25">
      <c r="A30" s="362" t="s">
        <v>63</v>
      </c>
      <c r="B30" s="363"/>
      <c r="C30" s="363"/>
      <c r="D30" s="391"/>
      <c r="E30" s="237"/>
      <c r="F30" s="237"/>
      <c r="G30" s="237"/>
      <c r="H30" s="237"/>
      <c r="I30" s="237"/>
      <c r="J30" s="237"/>
    </row>
    <row r="31" spans="1:10" ht="23.25">
      <c r="A31" s="393" t="s">
        <v>250</v>
      </c>
      <c r="B31" s="393" t="s">
        <v>251</v>
      </c>
      <c r="C31" s="393" t="s">
        <v>252</v>
      </c>
      <c r="D31" s="359" t="s">
        <v>253</v>
      </c>
      <c r="E31" s="359"/>
      <c r="F31" s="359"/>
      <c r="G31" s="359"/>
      <c r="H31" s="359"/>
      <c r="I31" s="359"/>
      <c r="J31" s="359"/>
    </row>
    <row r="32" spans="1:10" ht="23.25">
      <c r="A32" s="394"/>
      <c r="B32" s="394"/>
      <c r="C32" s="394"/>
      <c r="D32" s="70">
        <v>2555</v>
      </c>
      <c r="E32" s="70">
        <v>2556</v>
      </c>
      <c r="F32" s="70">
        <v>2557</v>
      </c>
      <c r="G32" s="70">
        <v>2558</v>
      </c>
      <c r="H32" s="70">
        <v>2559</v>
      </c>
      <c r="I32" s="70">
        <v>2560</v>
      </c>
      <c r="J32" s="70">
        <v>2561</v>
      </c>
    </row>
    <row r="33" spans="1:10" ht="23.2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3.25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3.2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3.2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3.2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3.2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23.2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3.2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23.25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23.25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3.2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3.2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23.25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3.25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23.25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23.25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23.25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3.25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3.25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3.25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23.25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23.25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3.2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3.25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3.25">
      <c r="A57" s="362" t="s">
        <v>63</v>
      </c>
      <c r="B57" s="363"/>
      <c r="C57" s="363"/>
      <c r="D57" s="391"/>
      <c r="E57" s="237"/>
      <c r="F57" s="237"/>
      <c r="G57" s="237"/>
      <c r="H57" s="237"/>
      <c r="I57" s="237"/>
      <c r="J57" s="237"/>
    </row>
  </sheetData>
  <sheetProtection/>
  <mergeCells count="14">
    <mergeCell ref="A1:J1"/>
    <mergeCell ref="A30:D30"/>
    <mergeCell ref="A31:A32"/>
    <mergeCell ref="B31:B32"/>
    <mergeCell ref="C31:C32"/>
    <mergeCell ref="D31:J31"/>
    <mergeCell ref="A57:D57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zoomScalePageLayoutView="0" workbookViewId="0" topLeftCell="A1">
      <selection activeCell="A14" sqref="A14:IV17"/>
    </sheetView>
  </sheetViews>
  <sheetFormatPr defaultColWidth="9.140625" defaultRowHeight="15"/>
  <cols>
    <col min="1" max="1" width="5.7109375" style="60" customWidth="1"/>
    <col min="2" max="2" width="15.28125" style="60" customWidth="1"/>
    <col min="3" max="3" width="14.421875" style="60" customWidth="1"/>
    <col min="4" max="4" width="12.7109375" style="60" customWidth="1"/>
    <col min="5" max="5" width="11.8515625" style="60" customWidth="1"/>
    <col min="6" max="6" width="18.00390625" style="60" customWidth="1"/>
    <col min="7" max="7" width="10.421875" style="60" customWidth="1"/>
    <col min="8" max="8" width="11.28125" style="60" customWidth="1"/>
    <col min="9" max="9" width="12.140625" style="60" customWidth="1"/>
    <col min="10" max="10" width="13.57421875" style="60" customWidth="1"/>
    <col min="11" max="11" width="10.00390625" style="60" customWidth="1"/>
    <col min="12" max="16384" width="9.00390625" style="60" customWidth="1"/>
  </cols>
  <sheetData>
    <row r="1" spans="1:11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23.25">
      <c r="A2" s="361" t="s">
        <v>257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23.25">
      <c r="A3" s="70" t="s">
        <v>258</v>
      </c>
      <c r="B3" s="70" t="s">
        <v>33</v>
      </c>
      <c r="C3" s="70" t="s">
        <v>264</v>
      </c>
      <c r="D3" s="70" t="s">
        <v>259</v>
      </c>
      <c r="E3" s="70" t="s">
        <v>260</v>
      </c>
      <c r="F3" s="70" t="s">
        <v>261</v>
      </c>
      <c r="G3" s="70" t="s">
        <v>262</v>
      </c>
      <c r="H3" s="70" t="s">
        <v>273</v>
      </c>
      <c r="I3" s="70" t="s">
        <v>34</v>
      </c>
      <c r="J3" s="70" t="s">
        <v>263</v>
      </c>
      <c r="K3" s="70" t="s">
        <v>71</v>
      </c>
    </row>
    <row r="4" spans="1:11" ht="23.25">
      <c r="A4" s="102">
        <v>1</v>
      </c>
      <c r="B4" s="102" t="s">
        <v>267</v>
      </c>
      <c r="C4" s="102" t="s">
        <v>232</v>
      </c>
      <c r="D4" s="102" t="s">
        <v>268</v>
      </c>
      <c r="E4" s="102" t="s">
        <v>269</v>
      </c>
      <c r="F4" s="102" t="s">
        <v>270</v>
      </c>
      <c r="G4" s="102" t="s">
        <v>272</v>
      </c>
      <c r="H4" s="238">
        <v>241701</v>
      </c>
      <c r="I4" s="102">
        <v>100</v>
      </c>
      <c r="J4" s="102" t="s">
        <v>271</v>
      </c>
      <c r="K4" s="102" t="s">
        <v>26</v>
      </c>
    </row>
    <row r="5" spans="1:11" ht="23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3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3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3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23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23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23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3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23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23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23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23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23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23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23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23.25">
      <c r="A20" s="362" t="s">
        <v>265</v>
      </c>
      <c r="B20" s="363"/>
      <c r="C20" s="363"/>
      <c r="D20" s="363"/>
      <c r="E20" s="363"/>
      <c r="F20" s="363"/>
      <c r="G20" s="363"/>
      <c r="H20" s="363"/>
      <c r="I20" s="391"/>
      <c r="J20" s="237"/>
      <c r="K20" s="71"/>
    </row>
    <row r="21" spans="1:11" ht="23.25">
      <c r="A21" s="70" t="s">
        <v>258</v>
      </c>
      <c r="B21" s="70" t="s">
        <v>33</v>
      </c>
      <c r="C21" s="70" t="s">
        <v>264</v>
      </c>
      <c r="D21" s="70" t="s">
        <v>259</v>
      </c>
      <c r="E21" s="70" t="s">
        <v>260</v>
      </c>
      <c r="F21" s="70" t="s">
        <v>261</v>
      </c>
      <c r="G21" s="70" t="s">
        <v>262</v>
      </c>
      <c r="H21" s="70" t="s">
        <v>262</v>
      </c>
      <c r="I21" s="70" t="s">
        <v>34</v>
      </c>
      <c r="J21" s="70" t="s">
        <v>263</v>
      </c>
      <c r="K21" s="70" t="s">
        <v>71</v>
      </c>
    </row>
    <row r="22" spans="1:11" ht="23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23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23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23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23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23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23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23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23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23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23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23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23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23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23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23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23.25">
      <c r="A38" s="362" t="s">
        <v>266</v>
      </c>
      <c r="B38" s="363"/>
      <c r="C38" s="363"/>
      <c r="D38" s="363"/>
      <c r="E38" s="363"/>
      <c r="F38" s="363"/>
      <c r="G38" s="363"/>
      <c r="H38" s="363"/>
      <c r="I38" s="391"/>
      <c r="J38" s="71"/>
      <c r="K38" s="71"/>
    </row>
  </sheetData>
  <sheetProtection/>
  <mergeCells count="4">
    <mergeCell ref="A1:K1"/>
    <mergeCell ref="A2:K2"/>
    <mergeCell ref="A20:I20"/>
    <mergeCell ref="A38:I3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51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421875" style="60" customWidth="1"/>
    <col min="2" max="2" width="39.421875" style="60" customWidth="1"/>
    <col min="3" max="3" width="14.7109375" style="60" customWidth="1"/>
    <col min="4" max="4" width="12.421875" style="60" customWidth="1"/>
    <col min="5" max="5" width="1.8515625" style="60" customWidth="1"/>
    <col min="6" max="6" width="12.140625" style="60" customWidth="1"/>
    <col min="7" max="16384" width="9.00390625" style="60" customWidth="1"/>
  </cols>
  <sheetData>
    <row r="1" spans="1:6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</row>
    <row r="2" spans="1:6" ht="23.25">
      <c r="A2" s="361" t="s">
        <v>60</v>
      </c>
      <c r="B2" s="361"/>
      <c r="C2" s="361"/>
      <c r="D2" s="361"/>
      <c r="E2" s="361"/>
      <c r="F2" s="361"/>
    </row>
    <row r="3" spans="1:6" ht="23.25">
      <c r="A3" s="361" t="s">
        <v>188</v>
      </c>
      <c r="B3" s="361"/>
      <c r="C3" s="361"/>
      <c r="D3" s="361"/>
      <c r="E3" s="361"/>
      <c r="F3" s="361"/>
    </row>
    <row r="5" spans="1:6" ht="23.25">
      <c r="A5" s="61" t="s">
        <v>61</v>
      </c>
      <c r="D5" s="62">
        <v>2561</v>
      </c>
      <c r="E5" s="62"/>
      <c r="F5" s="62">
        <v>2560</v>
      </c>
    </row>
    <row r="6" spans="2:6" ht="23.25">
      <c r="B6" s="60" t="s">
        <v>62</v>
      </c>
      <c r="D6" s="63">
        <v>1134</v>
      </c>
      <c r="F6" s="63">
        <v>1255</v>
      </c>
    </row>
    <row r="7" spans="2:6" ht="23.25">
      <c r="B7" s="60" t="s">
        <v>357</v>
      </c>
      <c r="D7" s="63">
        <v>58338.04</v>
      </c>
      <c r="F7" s="63">
        <v>1735163.2</v>
      </c>
    </row>
    <row r="8" spans="2:6" ht="23.25">
      <c r="B8" s="60" t="s">
        <v>358</v>
      </c>
      <c r="D8" s="63">
        <v>4020902.19</v>
      </c>
      <c r="F8" s="63">
        <v>3984916.73</v>
      </c>
    </row>
    <row r="9" spans="2:6" ht="23.25">
      <c r="B9" s="60" t="s">
        <v>359</v>
      </c>
      <c r="D9" s="63">
        <v>73104595.25</v>
      </c>
      <c r="F9" s="63">
        <v>70076935.67</v>
      </c>
    </row>
    <row r="10" spans="2:6" ht="23.25">
      <c r="B10" s="60" t="s">
        <v>360</v>
      </c>
      <c r="D10" s="63">
        <v>0</v>
      </c>
      <c r="F10" s="63">
        <v>0</v>
      </c>
    </row>
    <row r="11" spans="4:6" ht="23.25">
      <c r="D11" s="63"/>
      <c r="F11" s="63"/>
    </row>
    <row r="12" spans="2:6" ht="24" thickBot="1">
      <c r="B12" s="64" t="s">
        <v>63</v>
      </c>
      <c r="C12" s="65"/>
      <c r="D12" s="269">
        <f>SUM(D6:D11)</f>
        <v>77184969.48</v>
      </c>
      <c r="E12" s="61"/>
      <c r="F12" s="269">
        <f>SUM(F6:F11)</f>
        <v>75798270.6</v>
      </c>
    </row>
    <row r="13" spans="2:6" ht="24" thickTop="1">
      <c r="B13" s="64"/>
      <c r="C13" s="65"/>
      <c r="D13" s="311"/>
      <c r="E13" s="61"/>
      <c r="F13" s="311"/>
    </row>
    <row r="14" spans="2:6" ht="23.25">
      <c r="B14" s="64"/>
      <c r="C14" s="65"/>
      <c r="D14" s="311"/>
      <c r="E14" s="61"/>
      <c r="F14" s="311"/>
    </row>
    <row r="15" spans="1:6" ht="23.25">
      <c r="A15" s="61" t="s">
        <v>303</v>
      </c>
      <c r="B15" s="60" t="s">
        <v>356</v>
      </c>
      <c r="D15" s="309">
        <v>2561</v>
      </c>
      <c r="E15" s="309"/>
      <c r="F15" s="309">
        <v>2560</v>
      </c>
    </row>
    <row r="16" spans="2:6" ht="23.25">
      <c r="B16" s="60" t="s">
        <v>361</v>
      </c>
      <c r="C16" s="65"/>
      <c r="D16" s="67">
        <v>20000</v>
      </c>
      <c r="F16" s="63">
        <v>0</v>
      </c>
    </row>
    <row r="18" spans="1:6" ht="24" thickBot="1">
      <c r="A18" s="68"/>
      <c r="B18" s="64" t="s">
        <v>63</v>
      </c>
      <c r="C18" s="65"/>
      <c r="D18" s="269">
        <f>SUM(D16:D17)</f>
        <v>20000</v>
      </c>
      <c r="E18" s="61"/>
      <c r="F18" s="269">
        <f>SUM(F16:F17)</f>
        <v>0</v>
      </c>
    </row>
    <row r="19" spans="2:6" ht="24" thickTop="1">
      <c r="B19" s="64"/>
      <c r="C19" s="65"/>
      <c r="D19" s="311"/>
      <c r="E19" s="61"/>
      <c r="F19" s="311"/>
    </row>
    <row r="20" spans="3:4" ht="23.25">
      <c r="C20" s="65"/>
      <c r="D20" s="67"/>
    </row>
    <row r="21" spans="1:6" ht="23.25" hidden="1">
      <c r="A21" s="61" t="s">
        <v>189</v>
      </c>
      <c r="D21" s="62">
        <v>2561</v>
      </c>
      <c r="E21" s="62"/>
      <c r="F21" s="62">
        <v>2560</v>
      </c>
    </row>
    <row r="22" spans="2:6" ht="23.25" hidden="1">
      <c r="B22" s="60" t="s">
        <v>190</v>
      </c>
      <c r="C22" s="65"/>
      <c r="D22" s="67">
        <v>0</v>
      </c>
      <c r="F22" s="63">
        <v>0</v>
      </c>
    </row>
    <row r="23" ht="23.25" hidden="1">
      <c r="B23" s="60" t="s">
        <v>191</v>
      </c>
    </row>
    <row r="24" spans="1:6" ht="24" hidden="1" thickBot="1">
      <c r="A24" s="68"/>
      <c r="B24" s="64" t="s">
        <v>63</v>
      </c>
      <c r="C24" s="65"/>
      <c r="D24" s="66">
        <f>SUM(D22:D23)</f>
        <v>0</v>
      </c>
      <c r="F24" s="66">
        <f>SUM(F22:F23)</f>
        <v>0</v>
      </c>
    </row>
    <row r="25" spans="1:4" ht="24" hidden="1" thickTop="1">
      <c r="A25" s="68"/>
      <c r="B25" s="68"/>
      <c r="C25" s="68"/>
      <c r="D25" s="69"/>
    </row>
    <row r="26" spans="1:6" ht="23.25">
      <c r="A26" s="61" t="s">
        <v>362</v>
      </c>
      <c r="D26" s="62">
        <v>2561</v>
      </c>
      <c r="E26" s="62"/>
      <c r="F26" s="62">
        <v>2560</v>
      </c>
    </row>
    <row r="27" spans="2:6" ht="23.25">
      <c r="B27" s="60" t="s">
        <v>280</v>
      </c>
      <c r="C27" s="65"/>
      <c r="D27" s="67">
        <v>1929277.16</v>
      </c>
      <c r="F27" s="63">
        <v>1453615</v>
      </c>
    </row>
    <row r="29" spans="1:6" ht="24" thickBot="1">
      <c r="A29" s="68"/>
      <c r="B29" s="64" t="s">
        <v>63</v>
      </c>
      <c r="C29" s="65"/>
      <c r="D29" s="269">
        <f>SUM(D27:D28)</f>
        <v>1929277.16</v>
      </c>
      <c r="E29" s="61"/>
      <c r="F29" s="269">
        <f>SUM(F27:F28)</f>
        <v>1453615</v>
      </c>
    </row>
    <row r="30" spans="1:6" ht="24" thickTop="1">
      <c r="A30" s="68"/>
      <c r="B30" s="64"/>
      <c r="C30" s="65"/>
      <c r="D30" s="67"/>
      <c r="F30" s="67"/>
    </row>
    <row r="32" spans="1:6" ht="23.25" hidden="1">
      <c r="A32" s="61" t="s">
        <v>192</v>
      </c>
      <c r="D32" s="65"/>
      <c r="E32" s="65"/>
      <c r="F32" s="65"/>
    </row>
    <row r="33" ht="23.25" hidden="1">
      <c r="A33" s="60" t="s">
        <v>173</v>
      </c>
    </row>
    <row r="34" spans="1:6" ht="23.25" hidden="1">
      <c r="A34" s="70" t="s">
        <v>193</v>
      </c>
      <c r="B34" s="70" t="s">
        <v>71</v>
      </c>
      <c r="C34" s="70" t="s">
        <v>30</v>
      </c>
      <c r="D34" s="359" t="s">
        <v>29</v>
      </c>
      <c r="E34" s="359"/>
      <c r="F34" s="359"/>
    </row>
    <row r="35" spans="1:6" ht="23.25" hidden="1">
      <c r="A35" s="71" t="s">
        <v>194</v>
      </c>
      <c r="B35" s="71" t="s">
        <v>168</v>
      </c>
      <c r="C35" s="71" t="s">
        <v>195</v>
      </c>
      <c r="D35" s="360">
        <v>0</v>
      </c>
      <c r="E35" s="360"/>
      <c r="F35" s="360"/>
    </row>
    <row r="36" spans="1:6" ht="23.25" hidden="1">
      <c r="A36" s="359" t="s">
        <v>63</v>
      </c>
      <c r="B36" s="359"/>
      <c r="C36" s="359"/>
      <c r="D36" s="360">
        <f>SUM(D35)</f>
        <v>0</v>
      </c>
      <c r="E36" s="360"/>
      <c r="F36" s="360"/>
    </row>
    <row r="37" spans="1:6" ht="46.5" hidden="1">
      <c r="A37" s="72" t="s">
        <v>196</v>
      </c>
      <c r="B37" s="73" t="s">
        <v>197</v>
      </c>
      <c r="C37" s="72" t="s">
        <v>198</v>
      </c>
      <c r="D37" s="360">
        <v>0</v>
      </c>
      <c r="E37" s="360"/>
      <c r="F37" s="360"/>
    </row>
    <row r="38" spans="1:6" ht="23.25" hidden="1">
      <c r="A38" s="359" t="s">
        <v>63</v>
      </c>
      <c r="B38" s="359"/>
      <c r="C38" s="359"/>
      <c r="D38" s="360">
        <f>SUM(D37)</f>
        <v>0</v>
      </c>
      <c r="E38" s="360"/>
      <c r="F38" s="360"/>
    </row>
    <row r="39" spans="1:6" ht="23.25" hidden="1">
      <c r="A39" s="71" t="s">
        <v>196</v>
      </c>
      <c r="B39" s="71" t="s">
        <v>13</v>
      </c>
      <c r="C39" s="71" t="s">
        <v>199</v>
      </c>
      <c r="D39" s="360">
        <v>0</v>
      </c>
      <c r="E39" s="360"/>
      <c r="F39" s="360"/>
    </row>
    <row r="40" spans="1:6" ht="23.25" hidden="1">
      <c r="A40" s="359" t="s">
        <v>63</v>
      </c>
      <c r="B40" s="359"/>
      <c r="C40" s="359"/>
      <c r="D40" s="360">
        <f>SUM(D39)</f>
        <v>0</v>
      </c>
      <c r="E40" s="360"/>
      <c r="F40" s="360"/>
    </row>
    <row r="41" spans="1:6" ht="23.25" hidden="1">
      <c r="A41" s="359" t="s">
        <v>68</v>
      </c>
      <c r="B41" s="359"/>
      <c r="C41" s="359"/>
      <c r="D41" s="358">
        <f>+D36+D38+D40</f>
        <v>0</v>
      </c>
      <c r="E41" s="358"/>
      <c r="F41" s="358"/>
    </row>
    <row r="42" ht="23.25" hidden="1"/>
    <row r="43" ht="23.25" hidden="1">
      <c r="A43" s="60" t="s">
        <v>200</v>
      </c>
    </row>
    <row r="44" spans="1:6" ht="23.25" hidden="1">
      <c r="A44" s="70" t="s">
        <v>193</v>
      </c>
      <c r="B44" s="70" t="s">
        <v>71</v>
      </c>
      <c r="C44" s="70" t="s">
        <v>30</v>
      </c>
      <c r="D44" s="359" t="s">
        <v>29</v>
      </c>
      <c r="E44" s="359"/>
      <c r="F44" s="359"/>
    </row>
    <row r="45" spans="1:6" ht="23.25" hidden="1">
      <c r="A45" s="71" t="s">
        <v>194</v>
      </c>
      <c r="B45" s="71" t="s">
        <v>168</v>
      </c>
      <c r="C45" s="71" t="s">
        <v>195</v>
      </c>
      <c r="D45" s="360">
        <v>0</v>
      </c>
      <c r="E45" s="360"/>
      <c r="F45" s="360"/>
    </row>
    <row r="46" spans="1:6" ht="23.25" hidden="1">
      <c r="A46" s="359" t="s">
        <v>63</v>
      </c>
      <c r="B46" s="359"/>
      <c r="C46" s="359"/>
      <c r="D46" s="360">
        <f>SUM(D45)</f>
        <v>0</v>
      </c>
      <c r="E46" s="360"/>
      <c r="F46" s="360"/>
    </row>
    <row r="47" spans="1:6" ht="46.5" hidden="1">
      <c r="A47" s="72" t="s">
        <v>196</v>
      </c>
      <c r="B47" s="73" t="s">
        <v>197</v>
      </c>
      <c r="C47" s="72" t="s">
        <v>198</v>
      </c>
      <c r="D47" s="360">
        <v>0</v>
      </c>
      <c r="E47" s="360"/>
      <c r="F47" s="360"/>
    </row>
    <row r="48" spans="1:6" ht="23.25" hidden="1">
      <c r="A48" s="359" t="s">
        <v>63</v>
      </c>
      <c r="B48" s="359"/>
      <c r="C48" s="359"/>
      <c r="D48" s="360">
        <f>SUM(D47)</f>
        <v>0</v>
      </c>
      <c r="E48" s="360"/>
      <c r="F48" s="360"/>
    </row>
    <row r="49" spans="1:6" ht="23.25" hidden="1">
      <c r="A49" s="71" t="s">
        <v>196</v>
      </c>
      <c r="B49" s="71" t="s">
        <v>13</v>
      </c>
      <c r="C49" s="71" t="s">
        <v>199</v>
      </c>
      <c r="D49" s="360">
        <v>0</v>
      </c>
      <c r="E49" s="360"/>
      <c r="F49" s="360"/>
    </row>
    <row r="50" spans="1:6" ht="23.25" hidden="1">
      <c r="A50" s="359" t="s">
        <v>63</v>
      </c>
      <c r="B50" s="359"/>
      <c r="C50" s="359"/>
      <c r="D50" s="360">
        <f>SUM(D49)</f>
        <v>0</v>
      </c>
      <c r="E50" s="360"/>
      <c r="F50" s="360"/>
    </row>
    <row r="51" spans="1:6" ht="23.25" hidden="1">
      <c r="A51" s="359" t="s">
        <v>68</v>
      </c>
      <c r="B51" s="359"/>
      <c r="C51" s="359"/>
      <c r="D51" s="358">
        <f>SUM(D50,D48,D46)</f>
        <v>0</v>
      </c>
      <c r="E51" s="358"/>
      <c r="F51" s="358"/>
    </row>
  </sheetData>
  <sheetProtection/>
  <mergeCells count="27">
    <mergeCell ref="D49:F49"/>
    <mergeCell ref="A50:C50"/>
    <mergeCell ref="D50:F50"/>
    <mergeCell ref="A51:C51"/>
    <mergeCell ref="D51:F51"/>
    <mergeCell ref="D48:F48"/>
    <mergeCell ref="A36:C36"/>
    <mergeCell ref="A38:C38"/>
    <mergeCell ref="A1:F1"/>
    <mergeCell ref="A2:F2"/>
    <mergeCell ref="A3:F3"/>
    <mergeCell ref="D44:F44"/>
    <mergeCell ref="A40:C40"/>
    <mergeCell ref="A41:C41"/>
    <mergeCell ref="D39:F39"/>
    <mergeCell ref="D45:F45"/>
    <mergeCell ref="A46:C46"/>
    <mergeCell ref="D46:F46"/>
    <mergeCell ref="D47:F47"/>
    <mergeCell ref="A48:C48"/>
    <mergeCell ref="D40:F40"/>
    <mergeCell ref="D41:F41"/>
    <mergeCell ref="D34:F34"/>
    <mergeCell ref="D35:F35"/>
    <mergeCell ref="D36:F36"/>
    <mergeCell ref="D37:F37"/>
    <mergeCell ref="D38:F38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view="pageBreakPreview" zoomScale="96" zoomScaleSheetLayoutView="96" zoomScalePageLayoutView="0" workbookViewId="0" topLeftCell="A1">
      <selection activeCell="K13" sqref="K13"/>
    </sheetView>
  </sheetViews>
  <sheetFormatPr defaultColWidth="9.140625" defaultRowHeight="15"/>
  <cols>
    <col min="1" max="1" width="6.57421875" style="60" customWidth="1"/>
    <col min="2" max="2" width="21.00390625" style="60" customWidth="1"/>
    <col min="3" max="3" width="10.421875" style="60" customWidth="1"/>
    <col min="4" max="4" width="11.421875" style="60" customWidth="1"/>
    <col min="5" max="5" width="10.140625" style="60" customWidth="1"/>
    <col min="6" max="6" width="9.00390625" style="60" customWidth="1"/>
    <col min="7" max="7" width="11.421875" style="60" customWidth="1"/>
    <col min="8" max="8" width="10.140625" style="60" customWidth="1"/>
    <col min="9" max="16384" width="9.00390625" style="60" customWidth="1"/>
  </cols>
  <sheetData>
    <row r="1" spans="1:8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  <c r="H1" s="361"/>
    </row>
    <row r="2" spans="1:8" ht="23.25">
      <c r="A2" s="361" t="s">
        <v>60</v>
      </c>
      <c r="B2" s="361"/>
      <c r="C2" s="361"/>
      <c r="D2" s="361"/>
      <c r="E2" s="361"/>
      <c r="F2" s="361"/>
      <c r="G2" s="361"/>
      <c r="H2" s="361"/>
    </row>
    <row r="3" spans="1:8" ht="23.25">
      <c r="A3" s="361" t="s">
        <v>188</v>
      </c>
      <c r="B3" s="361"/>
      <c r="C3" s="361"/>
      <c r="D3" s="361"/>
      <c r="E3" s="361"/>
      <c r="F3" s="361"/>
      <c r="G3" s="361"/>
      <c r="H3" s="361"/>
    </row>
    <row r="5" ht="23.25">
      <c r="A5" s="61" t="s">
        <v>201</v>
      </c>
    </row>
    <row r="6" spans="1:8" ht="23.25">
      <c r="A6" s="61"/>
      <c r="B6" s="365" t="s">
        <v>64</v>
      </c>
      <c r="C6" s="364">
        <v>2561</v>
      </c>
      <c r="D6" s="364"/>
      <c r="E6" s="364"/>
      <c r="F6" s="364">
        <v>2560</v>
      </c>
      <c r="G6" s="364"/>
      <c r="H6" s="364"/>
    </row>
    <row r="7" spans="2:8" ht="23.25">
      <c r="B7" s="365"/>
      <c r="C7" s="70" t="s">
        <v>65</v>
      </c>
      <c r="D7" s="70" t="s">
        <v>66</v>
      </c>
      <c r="E7" s="70" t="s">
        <v>29</v>
      </c>
      <c r="F7" s="70" t="s">
        <v>65</v>
      </c>
      <c r="G7" s="70" t="s">
        <v>66</v>
      </c>
      <c r="H7" s="70" t="s">
        <v>29</v>
      </c>
    </row>
    <row r="8" spans="2:8" ht="23.25">
      <c r="B8" s="74" t="s">
        <v>67</v>
      </c>
      <c r="C8" s="74">
        <v>2555</v>
      </c>
      <c r="D8" s="75"/>
      <c r="E8" s="75"/>
      <c r="F8" s="60">
        <v>2555</v>
      </c>
      <c r="G8" s="75"/>
      <c r="H8" s="75"/>
    </row>
    <row r="9" spans="2:8" ht="23.25">
      <c r="B9" s="76"/>
      <c r="C9" s="76">
        <v>2557</v>
      </c>
      <c r="D9" s="77"/>
      <c r="E9" s="77"/>
      <c r="F9" s="60">
        <v>2557</v>
      </c>
      <c r="G9" s="77"/>
      <c r="H9" s="77"/>
    </row>
    <row r="10" spans="2:8" ht="23.25">
      <c r="B10" s="362" t="s">
        <v>63</v>
      </c>
      <c r="C10" s="363"/>
      <c r="D10" s="78">
        <f>SUM(D8:D9)</f>
        <v>0</v>
      </c>
      <c r="E10" s="79">
        <f>SUM(E8:E9)</f>
        <v>0</v>
      </c>
      <c r="F10" s="79"/>
      <c r="G10" s="78">
        <f>SUM(G8:G9)</f>
        <v>0</v>
      </c>
      <c r="H10" s="79">
        <f>SUM(H8:H9)</f>
        <v>0</v>
      </c>
    </row>
    <row r="11" spans="2:8" ht="23.25">
      <c r="B11" s="74" t="s">
        <v>69</v>
      </c>
      <c r="C11" s="74">
        <v>2555</v>
      </c>
      <c r="D11" s="75"/>
      <c r="E11" s="75"/>
      <c r="F11" s="60">
        <v>2555</v>
      </c>
      <c r="G11" s="75"/>
      <c r="H11" s="75"/>
    </row>
    <row r="12" spans="2:8" ht="23.25">
      <c r="B12" s="76"/>
      <c r="C12" s="76">
        <v>2557</v>
      </c>
      <c r="D12" s="76"/>
      <c r="E12" s="77"/>
      <c r="F12" s="60">
        <v>2557</v>
      </c>
      <c r="G12" s="76"/>
      <c r="H12" s="77"/>
    </row>
    <row r="13" spans="2:8" ht="23.25">
      <c r="B13" s="362" t="s">
        <v>63</v>
      </c>
      <c r="C13" s="363"/>
      <c r="D13" s="78">
        <f>SUM(D11:D12)</f>
        <v>0</v>
      </c>
      <c r="E13" s="79">
        <f>SUM(E11:E12)</f>
        <v>0</v>
      </c>
      <c r="F13" s="79"/>
      <c r="G13" s="78">
        <f>SUM(G11:G12)</f>
        <v>0</v>
      </c>
      <c r="H13" s="79">
        <f>SUM(H11:H12)</f>
        <v>0</v>
      </c>
    </row>
    <row r="14" spans="2:8" ht="23.25">
      <c r="B14" s="74" t="s">
        <v>70</v>
      </c>
      <c r="C14" s="74">
        <v>2555</v>
      </c>
      <c r="D14" s="75"/>
      <c r="E14" s="75"/>
      <c r="F14" s="60">
        <v>2555</v>
      </c>
      <c r="G14" s="75"/>
      <c r="H14" s="75"/>
    </row>
    <row r="15" spans="2:8" ht="23.25">
      <c r="B15" s="76"/>
      <c r="C15" s="76">
        <v>2557</v>
      </c>
      <c r="D15" s="77"/>
      <c r="E15" s="77"/>
      <c r="F15" s="60">
        <v>2557</v>
      </c>
      <c r="G15" s="77"/>
      <c r="H15" s="77"/>
    </row>
    <row r="16" spans="2:8" ht="23.25">
      <c r="B16" s="362" t="s">
        <v>63</v>
      </c>
      <c r="C16" s="363"/>
      <c r="D16" s="78">
        <f>SUM(D14:D15)</f>
        <v>0</v>
      </c>
      <c r="E16" s="79">
        <f>SUM(E14:E15)</f>
        <v>0</v>
      </c>
      <c r="F16" s="79"/>
      <c r="G16" s="78">
        <f>SUM(G14:G15)</f>
        <v>0</v>
      </c>
      <c r="H16" s="79">
        <f>SUM(H14:H15)</f>
        <v>0</v>
      </c>
    </row>
    <row r="17" spans="2:8" ht="24" thickBot="1">
      <c r="B17" s="362" t="s">
        <v>68</v>
      </c>
      <c r="C17" s="363"/>
      <c r="D17" s="80">
        <f>SUM(D10+D13+D16)</f>
        <v>0</v>
      </c>
      <c r="E17" s="81">
        <f>SUM(E10+E13+E16)</f>
        <v>0</v>
      </c>
      <c r="F17" s="81"/>
      <c r="G17" s="80">
        <f>SUM(G10+G13+G16)</f>
        <v>0</v>
      </c>
      <c r="H17" s="81">
        <f>SUM(H10+H13+H16)</f>
        <v>0</v>
      </c>
    </row>
    <row r="18" ht="24" thickTop="1"/>
    <row r="22" spans="2:8" ht="23.25">
      <c r="B22" s="27"/>
      <c r="C22" s="27"/>
      <c r="D22" s="27"/>
      <c r="E22" s="27"/>
      <c r="F22" s="28"/>
      <c r="G22" s="27"/>
      <c r="H22" s="27"/>
    </row>
  </sheetData>
  <sheetProtection/>
  <mergeCells count="10">
    <mergeCell ref="A1:H1"/>
    <mergeCell ref="A2:H2"/>
    <mergeCell ref="A3:H3"/>
    <mergeCell ref="B17:C17"/>
    <mergeCell ref="B10:C10"/>
    <mergeCell ref="B13:C13"/>
    <mergeCell ref="B16:C16"/>
    <mergeCell ref="F6:H6"/>
    <mergeCell ref="C6:E6"/>
    <mergeCell ref="B6:B7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view="pageBreakPreview" zoomScale="91" zoomScaleSheetLayoutView="91" zoomScalePageLayoutView="0" workbookViewId="0" topLeftCell="A1">
      <selection activeCell="A11" sqref="A11"/>
    </sheetView>
  </sheetViews>
  <sheetFormatPr defaultColWidth="9.140625" defaultRowHeight="15"/>
  <cols>
    <col min="1" max="1" width="20.57421875" style="60" customWidth="1"/>
    <col min="2" max="2" width="32.7109375" style="60" customWidth="1"/>
    <col min="3" max="3" width="11.28125" style="60" customWidth="1"/>
    <col min="4" max="4" width="5.00390625" style="60" customWidth="1"/>
    <col min="5" max="5" width="12.421875" style="60" customWidth="1"/>
    <col min="6" max="16384" width="9.00390625" style="60" customWidth="1"/>
  </cols>
  <sheetData>
    <row r="1" spans="1:5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</row>
    <row r="2" spans="1:5" ht="23.25">
      <c r="A2" s="361" t="s">
        <v>60</v>
      </c>
      <c r="B2" s="361"/>
      <c r="C2" s="361"/>
      <c r="D2" s="361"/>
      <c r="E2" s="361"/>
    </row>
    <row r="3" spans="1:5" ht="23.25">
      <c r="A3" s="361" t="str">
        <f>+'หมายเหตุ 3,4,5'!A3:E3</f>
        <v>สำหรับปี สิ้นสุดวันที่ 30 กันยายน 2561</v>
      </c>
      <c r="B3" s="361"/>
      <c r="C3" s="361"/>
      <c r="D3" s="361"/>
      <c r="E3" s="361"/>
    </row>
    <row r="4" spans="1:5" ht="23.25">
      <c r="A4" s="61" t="s">
        <v>202</v>
      </c>
      <c r="C4" s="62">
        <v>2561</v>
      </c>
      <c r="D4" s="62"/>
      <c r="E4" s="62">
        <v>2560</v>
      </c>
    </row>
    <row r="5" spans="2:3" ht="23.25">
      <c r="B5" s="60" t="s">
        <v>203</v>
      </c>
      <c r="C5" s="63"/>
    </row>
    <row r="6" spans="2:3" ht="23.25">
      <c r="B6" s="60" t="s">
        <v>204</v>
      </c>
      <c r="C6" s="63"/>
    </row>
    <row r="7" spans="2:3" ht="23.25">
      <c r="B7" s="60" t="s">
        <v>181</v>
      </c>
      <c r="C7" s="63"/>
    </row>
    <row r="8" spans="2:5" ht="24" thickBot="1">
      <c r="B8" s="64" t="s">
        <v>63</v>
      </c>
      <c r="C8" s="66">
        <f>SUM(C5:C7)</f>
        <v>0</v>
      </c>
      <c r="E8" s="66">
        <f>SUM(E5:E7)</f>
        <v>0</v>
      </c>
    </row>
    <row r="9" spans="2:5" ht="24" thickTop="1">
      <c r="B9" s="64"/>
      <c r="C9" s="67"/>
      <c r="E9" s="67"/>
    </row>
    <row r="10" spans="1:5" ht="23.25">
      <c r="A10" s="61" t="s">
        <v>205</v>
      </c>
      <c r="B10" s="64"/>
      <c r="C10" s="67"/>
      <c r="E10" s="67"/>
    </row>
    <row r="11" spans="1:5" ht="23.25">
      <c r="A11" s="60" t="s">
        <v>173</v>
      </c>
      <c r="B11" s="64"/>
      <c r="C11" s="67"/>
      <c r="E11" s="67"/>
    </row>
    <row r="12" spans="1:5" ht="23.25">
      <c r="A12" s="82" t="s">
        <v>193</v>
      </c>
      <c r="B12" s="82" t="s">
        <v>171</v>
      </c>
      <c r="C12" s="367" t="s">
        <v>29</v>
      </c>
      <c r="D12" s="367"/>
      <c r="E12" s="367"/>
    </row>
    <row r="13" spans="1:5" ht="23.25">
      <c r="A13" s="83"/>
      <c r="B13" s="84"/>
      <c r="C13" s="360"/>
      <c r="D13" s="360"/>
      <c r="E13" s="360"/>
    </row>
    <row r="14" spans="1:5" ht="23.25">
      <c r="A14" s="83"/>
      <c r="B14" s="84"/>
      <c r="C14" s="360"/>
      <c r="D14" s="360"/>
      <c r="E14" s="360"/>
    </row>
    <row r="15" spans="1:5" ht="23.25">
      <c r="A15" s="366" t="s">
        <v>63</v>
      </c>
      <c r="B15" s="366"/>
      <c r="C15" s="360"/>
      <c r="D15" s="360"/>
      <c r="E15" s="360"/>
    </row>
    <row r="16" spans="2:5" ht="0.75" customHeight="1">
      <c r="B16" s="64"/>
      <c r="C16" s="67"/>
      <c r="D16" s="63"/>
      <c r="E16" s="67"/>
    </row>
    <row r="17" spans="1:5" ht="23.25">
      <c r="A17" s="60" t="s">
        <v>200</v>
      </c>
      <c r="B17" s="64"/>
      <c r="C17" s="67"/>
      <c r="D17" s="63"/>
      <c r="E17" s="67"/>
    </row>
    <row r="18" spans="1:5" ht="23.25">
      <c r="A18" s="82" t="s">
        <v>193</v>
      </c>
      <c r="B18" s="82" t="s">
        <v>171</v>
      </c>
      <c r="C18" s="358" t="s">
        <v>29</v>
      </c>
      <c r="D18" s="358"/>
      <c r="E18" s="358"/>
    </row>
    <row r="19" spans="1:5" ht="23.25">
      <c r="A19" s="83"/>
      <c r="B19" s="84"/>
      <c r="C19" s="360"/>
      <c r="D19" s="360"/>
      <c r="E19" s="360"/>
    </row>
    <row r="20" spans="1:5" ht="23.25">
      <c r="A20" s="83"/>
      <c r="B20" s="84"/>
      <c r="C20" s="360"/>
      <c r="D20" s="360"/>
      <c r="E20" s="360"/>
    </row>
    <row r="21" spans="1:5" ht="23.25">
      <c r="A21" s="366" t="s">
        <v>63</v>
      </c>
      <c r="B21" s="366"/>
      <c r="C21" s="360"/>
      <c r="D21" s="360"/>
      <c r="E21" s="360"/>
    </row>
    <row r="23" spans="1:5" ht="23.25">
      <c r="A23" s="61" t="s">
        <v>206</v>
      </c>
      <c r="C23" s="62">
        <v>2561</v>
      </c>
      <c r="D23" s="62"/>
      <c r="E23" s="62">
        <v>2560</v>
      </c>
    </row>
    <row r="24" spans="2:3" ht="23.25">
      <c r="B24" s="60" t="s">
        <v>207</v>
      </c>
      <c r="C24" s="63"/>
    </row>
    <row r="25" spans="2:3" ht="23.25">
      <c r="B25" s="60" t="s">
        <v>181</v>
      </c>
      <c r="C25" s="63"/>
    </row>
    <row r="26" spans="2:5" ht="24" thickBot="1">
      <c r="B26" s="64" t="s">
        <v>63</v>
      </c>
      <c r="C26" s="66">
        <f>SUM(C24:C25)</f>
        <v>0</v>
      </c>
      <c r="E26" s="66">
        <f>SUM(E24:E25)</f>
        <v>0</v>
      </c>
    </row>
    <row r="27" spans="2:5" ht="3.75" customHeight="1" thickTop="1">
      <c r="B27" s="64"/>
      <c r="C27" s="67"/>
      <c r="E27" s="67"/>
    </row>
    <row r="28" spans="2:5" ht="3.75" customHeight="1">
      <c r="B28" s="64"/>
      <c r="C28" s="67"/>
      <c r="E28" s="67"/>
    </row>
    <row r="29" spans="2:5" ht="3.75" customHeight="1">
      <c r="B29" s="64"/>
      <c r="C29" s="67"/>
      <c r="E29" s="67"/>
    </row>
  </sheetData>
  <sheetProtection/>
  <mergeCells count="13">
    <mergeCell ref="A21:B21"/>
    <mergeCell ref="C21:E21"/>
    <mergeCell ref="C12:E12"/>
    <mergeCell ref="A1:E1"/>
    <mergeCell ref="A2:E2"/>
    <mergeCell ref="A3:E3"/>
    <mergeCell ref="C13:E13"/>
    <mergeCell ref="C14:E14"/>
    <mergeCell ref="C15:E15"/>
    <mergeCell ref="A15:B15"/>
    <mergeCell ref="C18:E18"/>
    <mergeCell ref="C19:E19"/>
    <mergeCell ref="C20:E20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20.57421875" style="60" customWidth="1"/>
    <col min="2" max="2" width="40.8515625" style="60" customWidth="1"/>
    <col min="3" max="3" width="11.28125" style="60" customWidth="1"/>
    <col min="4" max="4" width="5.00390625" style="60" customWidth="1"/>
    <col min="5" max="5" width="12.421875" style="60" customWidth="1"/>
    <col min="6" max="16384" width="9.00390625" style="60" customWidth="1"/>
  </cols>
  <sheetData>
    <row r="1" spans="1:5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</row>
    <row r="2" spans="1:5" ht="23.25">
      <c r="A2" s="361" t="s">
        <v>60</v>
      </c>
      <c r="B2" s="361"/>
      <c r="C2" s="361"/>
      <c r="D2" s="361"/>
      <c r="E2" s="361"/>
    </row>
    <row r="3" spans="1:5" ht="23.25">
      <c r="A3" s="361" t="str">
        <f>+'หมายเหตุ 3,4,5'!A3:E3</f>
        <v>สำหรับปี สิ้นสุดวันที่ 30 กันยายน 2561</v>
      </c>
      <c r="B3" s="361"/>
      <c r="C3" s="361"/>
      <c r="D3" s="361"/>
      <c r="E3" s="361"/>
    </row>
    <row r="5" spans="1:5" ht="23.25">
      <c r="A5" s="61" t="s">
        <v>242</v>
      </c>
      <c r="B5" s="64"/>
      <c r="C5" s="67"/>
      <c r="E5" s="67"/>
    </row>
    <row r="6" spans="1:5" ht="23.25">
      <c r="A6" s="60" t="s">
        <v>173</v>
      </c>
      <c r="B6" s="64"/>
      <c r="C6" s="67"/>
      <c r="E6" s="67"/>
    </row>
    <row r="7" spans="1:5" ht="23.25">
      <c r="A7" s="82" t="s">
        <v>193</v>
      </c>
      <c r="B7" s="82" t="s">
        <v>30</v>
      </c>
      <c r="C7" s="367" t="s">
        <v>29</v>
      </c>
      <c r="D7" s="367"/>
      <c r="E7" s="367"/>
    </row>
    <row r="8" spans="1:5" ht="23.25">
      <c r="A8" s="83"/>
      <c r="B8" s="84"/>
      <c r="C8" s="360"/>
      <c r="D8" s="360"/>
      <c r="E8" s="360"/>
    </row>
    <row r="9" spans="1:5" ht="23.25">
      <c r="A9" s="83"/>
      <c r="B9" s="84"/>
      <c r="C9" s="360">
        <v>0</v>
      </c>
      <c r="D9" s="360"/>
      <c r="E9" s="360"/>
    </row>
    <row r="10" spans="1:5" ht="23.25">
      <c r="A10" s="366" t="s">
        <v>63</v>
      </c>
      <c r="B10" s="366"/>
      <c r="C10" s="360">
        <f>SUM(C8:E9)</f>
        <v>0</v>
      </c>
      <c r="D10" s="360"/>
      <c r="E10" s="360"/>
    </row>
    <row r="11" spans="2:5" ht="23.25">
      <c r="B11" s="64"/>
      <c r="C11" s="67"/>
      <c r="D11" s="63"/>
      <c r="E11" s="67"/>
    </row>
    <row r="12" spans="1:5" ht="23.25">
      <c r="A12" s="60" t="s">
        <v>200</v>
      </c>
      <c r="B12" s="64"/>
      <c r="C12" s="67"/>
      <c r="D12" s="63"/>
      <c r="E12" s="67"/>
    </row>
    <row r="13" spans="1:5" ht="23.25">
      <c r="A13" s="82" t="s">
        <v>193</v>
      </c>
      <c r="B13" s="82" t="s">
        <v>30</v>
      </c>
      <c r="C13" s="358" t="s">
        <v>29</v>
      </c>
      <c r="D13" s="358"/>
      <c r="E13" s="358"/>
    </row>
    <row r="14" spans="1:5" ht="23.25">
      <c r="A14" s="83"/>
      <c r="B14" s="84"/>
      <c r="C14" s="360"/>
      <c r="D14" s="360"/>
      <c r="E14" s="360"/>
    </row>
    <row r="15" spans="1:5" ht="23.25">
      <c r="A15" s="83"/>
      <c r="B15" s="84"/>
      <c r="C15" s="360">
        <v>0</v>
      </c>
      <c r="D15" s="360"/>
      <c r="E15" s="360"/>
    </row>
    <row r="16" spans="1:5" ht="23.25">
      <c r="A16" s="366" t="s">
        <v>63</v>
      </c>
      <c r="B16" s="366"/>
      <c r="C16" s="360">
        <f>SUM(C14:E15)</f>
        <v>0</v>
      </c>
      <c r="D16" s="360"/>
      <c r="E16" s="360"/>
    </row>
    <row r="17" spans="1:5" ht="23.25">
      <c r="A17" s="85"/>
      <c r="B17" s="85"/>
      <c r="C17" s="86"/>
      <c r="D17" s="86"/>
      <c r="E17" s="86"/>
    </row>
    <row r="18" spans="1:5" ht="23.25">
      <c r="A18" s="61" t="s">
        <v>243</v>
      </c>
      <c r="C18" s="62">
        <v>2561</v>
      </c>
      <c r="D18" s="62"/>
      <c r="E18" s="62">
        <v>2560</v>
      </c>
    </row>
    <row r="19" spans="2:3" ht="23.25">
      <c r="B19" s="60" t="s">
        <v>208</v>
      </c>
      <c r="C19" s="63"/>
    </row>
    <row r="20" spans="2:3" ht="23.25">
      <c r="B20" s="60" t="s">
        <v>181</v>
      </c>
      <c r="C20" s="63"/>
    </row>
    <row r="21" spans="2:5" ht="24" thickBot="1">
      <c r="B21" s="64" t="s">
        <v>63</v>
      </c>
      <c r="C21" s="66">
        <f>SUM(C19:C20)</f>
        <v>0</v>
      </c>
      <c r="E21" s="66">
        <f>SUM(E19:E20)</f>
        <v>0</v>
      </c>
    </row>
    <row r="22" ht="24" thickTop="1"/>
    <row r="23" spans="1:5" ht="23.25">
      <c r="A23" s="61" t="s">
        <v>209</v>
      </c>
      <c r="C23" s="62">
        <v>2561</v>
      </c>
      <c r="D23" s="62"/>
      <c r="E23" s="62">
        <v>2560</v>
      </c>
    </row>
    <row r="24" spans="2:3" ht="23.25">
      <c r="B24" s="60" t="s">
        <v>210</v>
      </c>
      <c r="C24" s="63"/>
    </row>
    <row r="25" spans="2:5" ht="23.25">
      <c r="B25" s="60" t="s">
        <v>211</v>
      </c>
      <c r="C25" s="63">
        <v>0</v>
      </c>
      <c r="E25" s="60">
        <v>0</v>
      </c>
    </row>
    <row r="26" spans="2:3" ht="23.25">
      <c r="B26" s="60" t="s">
        <v>181</v>
      </c>
      <c r="C26" s="63"/>
    </row>
    <row r="27" spans="2:5" ht="24" thickBot="1">
      <c r="B27" s="64" t="s">
        <v>63</v>
      </c>
      <c r="C27" s="66">
        <f>SUM(C24:C26)</f>
        <v>0</v>
      </c>
      <c r="E27" s="66">
        <f>SUM(E24:E26)</f>
        <v>0</v>
      </c>
    </row>
    <row r="28" ht="24" thickTop="1"/>
  </sheetData>
  <sheetProtection/>
  <mergeCells count="13">
    <mergeCell ref="A16:B16"/>
    <mergeCell ref="C16:E16"/>
    <mergeCell ref="A1:E1"/>
    <mergeCell ref="A2:E2"/>
    <mergeCell ref="A3:E3"/>
    <mergeCell ref="C7:E7"/>
    <mergeCell ref="C8:E8"/>
    <mergeCell ref="C9:E9"/>
    <mergeCell ref="A10:B10"/>
    <mergeCell ref="C10:E10"/>
    <mergeCell ref="C13:E13"/>
    <mergeCell ref="C14:E14"/>
    <mergeCell ref="C15:E15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8515625" style="0" customWidth="1"/>
    <col min="2" max="2" width="24.7109375" style="0" customWidth="1"/>
    <col min="3" max="3" width="10.57421875" style="0" customWidth="1"/>
    <col min="4" max="4" width="10.421875" style="0" customWidth="1"/>
    <col min="5" max="5" width="12.57421875" style="0" customWidth="1"/>
  </cols>
  <sheetData>
    <row r="1" spans="1:9" ht="21">
      <c r="A1" s="372" t="s">
        <v>328</v>
      </c>
      <c r="B1" s="372"/>
      <c r="C1" s="372"/>
      <c r="D1" s="372"/>
      <c r="E1" s="372"/>
      <c r="F1" s="372"/>
      <c r="G1" s="310"/>
      <c r="H1" s="310"/>
      <c r="I1" s="310"/>
    </row>
    <row r="2" spans="1:9" ht="21">
      <c r="A2" s="372" t="s">
        <v>60</v>
      </c>
      <c r="B2" s="372"/>
      <c r="C2" s="372"/>
      <c r="D2" s="372"/>
      <c r="E2" s="372"/>
      <c r="F2" s="372"/>
      <c r="G2" s="310"/>
      <c r="H2" s="310"/>
      <c r="I2" s="310"/>
    </row>
    <row r="3" spans="1:9" ht="21">
      <c r="A3" s="372" t="s">
        <v>409</v>
      </c>
      <c r="B3" s="372"/>
      <c r="C3" s="372"/>
      <c r="D3" s="372"/>
      <c r="E3" s="372"/>
      <c r="F3" s="372"/>
      <c r="G3" s="310"/>
      <c r="H3" s="310"/>
      <c r="I3" s="310"/>
    </row>
    <row r="5" spans="1:2" ht="21">
      <c r="A5" s="332" t="s">
        <v>407</v>
      </c>
      <c r="B5" s="270"/>
    </row>
    <row r="6" spans="1:2" ht="21">
      <c r="A6" s="270"/>
      <c r="B6" s="270"/>
    </row>
    <row r="7" spans="1:7" ht="21">
      <c r="A7" s="270"/>
      <c r="B7" s="323" t="s">
        <v>64</v>
      </c>
      <c r="C7" s="323" t="s">
        <v>65</v>
      </c>
      <c r="D7" s="323" t="s">
        <v>66</v>
      </c>
      <c r="E7" s="323" t="s">
        <v>29</v>
      </c>
      <c r="F7" s="270"/>
      <c r="G7" s="270"/>
    </row>
    <row r="8" spans="1:7" ht="21">
      <c r="A8" s="270"/>
      <c r="B8" s="324" t="s">
        <v>67</v>
      </c>
      <c r="C8" s="323">
        <v>2560</v>
      </c>
      <c r="D8" s="323">
        <v>2</v>
      </c>
      <c r="E8" s="325">
        <v>10500</v>
      </c>
      <c r="F8" s="270"/>
      <c r="G8" s="270"/>
    </row>
    <row r="9" spans="1:7" ht="21">
      <c r="A9" s="270"/>
      <c r="B9" s="324"/>
      <c r="C9" s="323">
        <v>2561</v>
      </c>
      <c r="D9" s="323">
        <v>3</v>
      </c>
      <c r="E9" s="325">
        <v>12750</v>
      </c>
      <c r="F9" s="270"/>
      <c r="G9" s="270"/>
    </row>
    <row r="10" spans="1:7" ht="21">
      <c r="A10" s="270"/>
      <c r="B10" s="324"/>
      <c r="C10" s="323"/>
      <c r="D10" s="324"/>
      <c r="E10" s="325"/>
      <c r="F10" s="270"/>
      <c r="G10" s="270"/>
    </row>
    <row r="11" spans="1:7" ht="21">
      <c r="A11" s="270"/>
      <c r="B11" s="324"/>
      <c r="C11" s="323"/>
      <c r="D11" s="324"/>
      <c r="E11" s="325">
        <v>0</v>
      </c>
      <c r="F11" s="270"/>
      <c r="G11" s="270"/>
    </row>
    <row r="12" spans="2:7" ht="21.75" thickBot="1">
      <c r="B12" s="368" t="s">
        <v>63</v>
      </c>
      <c r="C12" s="369"/>
      <c r="D12" s="323">
        <f>SUM(D8:D11)</f>
        <v>5</v>
      </c>
      <c r="E12" s="326">
        <f>SUM(E8:E11)</f>
        <v>23250</v>
      </c>
      <c r="F12" s="270"/>
      <c r="G12" s="270"/>
    </row>
    <row r="13" spans="1:7" ht="21">
      <c r="A13" s="270"/>
      <c r="B13" s="324" t="s">
        <v>69</v>
      </c>
      <c r="C13" s="323">
        <v>2554</v>
      </c>
      <c r="D13" s="323">
        <v>14</v>
      </c>
      <c r="E13" s="327">
        <v>858.8</v>
      </c>
      <c r="F13" s="270"/>
      <c r="G13" s="270"/>
    </row>
    <row r="14" spans="2:7" ht="21">
      <c r="B14" s="328"/>
      <c r="C14" s="323">
        <v>2555</v>
      </c>
      <c r="D14" s="323">
        <v>36</v>
      </c>
      <c r="E14" s="325">
        <v>1254</v>
      </c>
      <c r="F14" s="270"/>
      <c r="G14" s="270"/>
    </row>
    <row r="15" spans="2:7" ht="21">
      <c r="B15" s="328"/>
      <c r="C15" s="323">
        <v>2556</v>
      </c>
      <c r="D15" s="323">
        <v>68</v>
      </c>
      <c r="E15" s="325">
        <v>2152.7</v>
      </c>
      <c r="F15" s="270"/>
      <c r="G15" s="270"/>
    </row>
    <row r="16" spans="2:7" ht="21">
      <c r="B16" s="324"/>
      <c r="C16" s="323">
        <v>2557</v>
      </c>
      <c r="D16" s="323">
        <v>40</v>
      </c>
      <c r="E16" s="325">
        <v>1130.5</v>
      </c>
      <c r="F16" s="270"/>
      <c r="G16" s="270"/>
    </row>
    <row r="17" spans="2:7" ht="21">
      <c r="B17" s="324"/>
      <c r="C17" s="323">
        <v>2558</v>
      </c>
      <c r="D17" s="323">
        <v>55</v>
      </c>
      <c r="E17" s="325">
        <v>2967.8</v>
      </c>
      <c r="F17" s="270"/>
      <c r="G17" s="270"/>
    </row>
    <row r="18" spans="2:7" ht="21">
      <c r="B18" s="324"/>
      <c r="C18" s="323">
        <v>2559</v>
      </c>
      <c r="D18" s="323">
        <v>71</v>
      </c>
      <c r="E18" s="325">
        <v>4028</v>
      </c>
      <c r="F18" s="270"/>
      <c r="G18" s="270"/>
    </row>
    <row r="19" spans="2:7" ht="21">
      <c r="B19" s="324"/>
      <c r="C19" s="323">
        <v>2560</v>
      </c>
      <c r="D19" s="323">
        <v>94</v>
      </c>
      <c r="E19" s="325">
        <v>4408</v>
      </c>
      <c r="F19" s="270"/>
      <c r="G19" s="270"/>
    </row>
    <row r="20" spans="2:7" ht="21">
      <c r="B20" s="324"/>
      <c r="C20" s="323">
        <v>2561</v>
      </c>
      <c r="D20" s="323">
        <v>89</v>
      </c>
      <c r="E20" s="325">
        <v>4008.05</v>
      </c>
      <c r="F20" s="270"/>
      <c r="G20" s="270"/>
    </row>
    <row r="21" spans="2:7" ht="21">
      <c r="B21" s="333"/>
      <c r="C21" s="331"/>
      <c r="D21" s="323"/>
      <c r="E21" s="334"/>
      <c r="F21" s="270"/>
      <c r="G21" s="270"/>
    </row>
    <row r="22" spans="2:7" ht="21">
      <c r="B22" s="333"/>
      <c r="C22" s="331"/>
      <c r="D22" s="323"/>
      <c r="E22" s="334"/>
      <c r="F22" s="270"/>
      <c r="G22" s="270"/>
    </row>
    <row r="23" spans="2:7" ht="21.75" thickBot="1">
      <c r="B23" s="368" t="s">
        <v>63</v>
      </c>
      <c r="C23" s="369"/>
      <c r="D23" s="323">
        <f>SUM(D13:D20)</f>
        <v>467</v>
      </c>
      <c r="E23" s="326">
        <f>SUM(E13:E22)</f>
        <v>20807.85</v>
      </c>
      <c r="F23" s="270"/>
      <c r="G23" s="270"/>
    </row>
    <row r="24" spans="2:5" ht="21">
      <c r="B24" s="324" t="s">
        <v>408</v>
      </c>
      <c r="C24" s="323">
        <v>2561</v>
      </c>
      <c r="D24" s="323">
        <v>109</v>
      </c>
      <c r="E24" s="327">
        <v>25560</v>
      </c>
    </row>
    <row r="25" spans="2:5" ht="21">
      <c r="B25" s="328"/>
      <c r="C25" s="323"/>
      <c r="D25" s="323"/>
      <c r="E25" s="325"/>
    </row>
    <row r="26" spans="2:5" ht="21">
      <c r="B26" s="328"/>
      <c r="C26" s="323"/>
      <c r="D26" s="323"/>
      <c r="E26" s="325"/>
    </row>
    <row r="27" spans="2:5" ht="21.75" thickBot="1">
      <c r="B27" s="368" t="s">
        <v>63</v>
      </c>
      <c r="C27" s="369"/>
      <c r="D27" s="323">
        <f>SUM(D24:D26)</f>
        <v>109</v>
      </c>
      <c r="E27" s="326">
        <f>SUM(E24:E26)</f>
        <v>25560</v>
      </c>
    </row>
    <row r="28" spans="2:5" ht="21.75" thickBot="1">
      <c r="B28" s="370" t="s">
        <v>63</v>
      </c>
      <c r="C28" s="371"/>
      <c r="D28" s="329">
        <f>SUM(D12+D23+D27)</f>
        <v>581</v>
      </c>
      <c r="E28" s="330">
        <f>SUM(E12+E23+E27)</f>
        <v>69617.85</v>
      </c>
    </row>
    <row r="29" ht="15" thickTop="1"/>
    <row r="57" ht="14.25">
      <c r="R57" t="s">
        <v>406</v>
      </c>
    </row>
  </sheetData>
  <sheetProtection/>
  <mergeCells count="7">
    <mergeCell ref="B27:C27"/>
    <mergeCell ref="B28:C28"/>
    <mergeCell ref="A1:F1"/>
    <mergeCell ref="A2:F2"/>
    <mergeCell ref="A3:F3"/>
    <mergeCell ref="B12:C1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83"/>
  <sheetViews>
    <sheetView view="pageBreakPreview" zoomScale="91" zoomScaleSheetLayoutView="91" zoomScalePageLayoutView="0" workbookViewId="0" topLeftCell="A1">
      <selection activeCell="A6" sqref="A6"/>
    </sheetView>
  </sheetViews>
  <sheetFormatPr defaultColWidth="9.140625" defaultRowHeight="15"/>
  <cols>
    <col min="1" max="1" width="12.00390625" style="87" customWidth="1"/>
    <col min="2" max="2" width="12.8515625" style="87" customWidth="1"/>
    <col min="3" max="3" width="16.28125" style="87" customWidth="1"/>
    <col min="4" max="4" width="15.421875" style="87" customWidth="1"/>
    <col min="5" max="5" width="18.421875" style="87" customWidth="1"/>
    <col min="6" max="6" width="20.140625" style="87" customWidth="1"/>
    <col min="7" max="7" width="15.8515625" style="87" customWidth="1"/>
    <col min="8" max="16384" width="9.00390625" style="87" customWidth="1"/>
  </cols>
  <sheetData>
    <row r="1" spans="1:7" ht="23.25">
      <c r="A1" s="361" t="str">
        <f>+งบแสดงฐานะการเงิน!A1</f>
        <v>เทศบาลตำบลตำบลบางเก่า   อำเภอชะอำ   จังหวัดเพชรุบรี</v>
      </c>
      <c r="B1" s="361"/>
      <c r="C1" s="361"/>
      <c r="D1" s="361"/>
      <c r="E1" s="361"/>
      <c r="F1" s="361"/>
      <c r="G1" s="361"/>
    </row>
    <row r="2" spans="1:7" ht="23.25">
      <c r="A2" s="361" t="s">
        <v>60</v>
      </c>
      <c r="B2" s="361"/>
      <c r="C2" s="361"/>
      <c r="D2" s="361"/>
      <c r="E2" s="361"/>
      <c r="F2" s="361"/>
      <c r="G2" s="361"/>
    </row>
    <row r="3" spans="1:7" ht="23.25">
      <c r="A3" s="361" t="s">
        <v>188</v>
      </c>
      <c r="B3" s="361"/>
      <c r="C3" s="361"/>
      <c r="D3" s="361"/>
      <c r="E3" s="361"/>
      <c r="F3" s="361"/>
      <c r="G3" s="361"/>
    </row>
    <row r="4" ht="6.75" customHeight="1"/>
    <row r="5" s="89" customFormat="1" ht="26.25">
      <c r="A5" s="88" t="s">
        <v>410</v>
      </c>
    </row>
    <row r="6" ht="5.25" customHeight="1">
      <c r="A6" s="90"/>
    </row>
    <row r="7" ht="21.75" customHeight="1">
      <c r="A7" s="61" t="s">
        <v>173</v>
      </c>
    </row>
    <row r="8" spans="1:7" ht="21">
      <c r="A8" s="91" t="s">
        <v>71</v>
      </c>
      <c r="B8" s="91" t="s">
        <v>72</v>
      </c>
      <c r="C8" s="91" t="s">
        <v>73</v>
      </c>
      <c r="D8" s="91" t="s">
        <v>74</v>
      </c>
      <c r="E8" s="91" t="s">
        <v>75</v>
      </c>
      <c r="F8" s="91" t="s">
        <v>76</v>
      </c>
      <c r="G8" s="91" t="s">
        <v>29</v>
      </c>
    </row>
    <row r="9" spans="1:7" ht="38.25" customHeight="1">
      <c r="A9" s="319" t="s">
        <v>168</v>
      </c>
      <c r="B9" s="319" t="s">
        <v>301</v>
      </c>
      <c r="C9" s="319" t="s">
        <v>271</v>
      </c>
      <c r="D9" s="319" t="s">
        <v>297</v>
      </c>
      <c r="E9" s="320" t="s">
        <v>232</v>
      </c>
      <c r="F9" s="320" t="s">
        <v>364</v>
      </c>
      <c r="G9" s="321">
        <v>22500</v>
      </c>
    </row>
    <row r="10" spans="1:7" ht="38.25" customHeight="1">
      <c r="A10" s="319" t="s">
        <v>168</v>
      </c>
      <c r="B10" s="319" t="s">
        <v>301</v>
      </c>
      <c r="C10" s="319" t="s">
        <v>271</v>
      </c>
      <c r="D10" s="319" t="s">
        <v>297</v>
      </c>
      <c r="E10" s="320" t="s">
        <v>232</v>
      </c>
      <c r="F10" s="320" t="s">
        <v>313</v>
      </c>
      <c r="G10" s="321">
        <v>9000</v>
      </c>
    </row>
    <row r="11" spans="1:7" ht="44.25" customHeight="1">
      <c r="A11" s="319" t="s">
        <v>168</v>
      </c>
      <c r="B11" s="319" t="s">
        <v>301</v>
      </c>
      <c r="C11" s="319" t="s">
        <v>271</v>
      </c>
      <c r="D11" s="319" t="s">
        <v>297</v>
      </c>
      <c r="E11" s="320" t="s">
        <v>232</v>
      </c>
      <c r="F11" s="320" t="s">
        <v>365</v>
      </c>
      <c r="G11" s="321">
        <v>27500</v>
      </c>
    </row>
    <row r="12" spans="1:7" ht="38.25" customHeight="1">
      <c r="A12" s="319" t="s">
        <v>168</v>
      </c>
      <c r="B12" s="319" t="s">
        <v>301</v>
      </c>
      <c r="C12" s="319" t="s">
        <v>271</v>
      </c>
      <c r="D12" s="319" t="s">
        <v>297</v>
      </c>
      <c r="E12" s="320" t="s">
        <v>232</v>
      </c>
      <c r="F12" s="320" t="s">
        <v>366</v>
      </c>
      <c r="G12" s="321">
        <v>29000</v>
      </c>
    </row>
    <row r="13" spans="1:7" ht="38.25" customHeight="1">
      <c r="A13" s="319" t="s">
        <v>168</v>
      </c>
      <c r="B13" s="319" t="s">
        <v>301</v>
      </c>
      <c r="C13" s="319" t="s">
        <v>271</v>
      </c>
      <c r="D13" s="319" t="s">
        <v>297</v>
      </c>
      <c r="E13" s="320" t="s">
        <v>232</v>
      </c>
      <c r="F13" s="319" t="s">
        <v>367</v>
      </c>
      <c r="G13" s="321">
        <v>100000</v>
      </c>
    </row>
    <row r="14" spans="1:7" ht="38.25" customHeight="1">
      <c r="A14" s="319" t="s">
        <v>168</v>
      </c>
      <c r="B14" s="319" t="s">
        <v>301</v>
      </c>
      <c r="C14" s="319" t="s">
        <v>271</v>
      </c>
      <c r="D14" s="319" t="s">
        <v>297</v>
      </c>
      <c r="E14" s="320" t="s">
        <v>232</v>
      </c>
      <c r="F14" s="319" t="s">
        <v>368</v>
      </c>
      <c r="G14" s="321">
        <v>44000</v>
      </c>
    </row>
    <row r="15" spans="1:7" ht="38.25" customHeight="1">
      <c r="A15" s="319" t="s">
        <v>168</v>
      </c>
      <c r="B15" s="319" t="s">
        <v>301</v>
      </c>
      <c r="C15" s="319" t="s">
        <v>271</v>
      </c>
      <c r="D15" s="319" t="s">
        <v>297</v>
      </c>
      <c r="E15" s="320" t="s">
        <v>232</v>
      </c>
      <c r="F15" s="319" t="s">
        <v>369</v>
      </c>
      <c r="G15" s="321">
        <v>36000</v>
      </c>
    </row>
    <row r="16" spans="1:7" ht="41.25" customHeight="1">
      <c r="A16" s="319" t="s">
        <v>168</v>
      </c>
      <c r="B16" s="319" t="s">
        <v>301</v>
      </c>
      <c r="C16" s="319" t="s">
        <v>271</v>
      </c>
      <c r="D16" s="319" t="s">
        <v>297</v>
      </c>
      <c r="E16" s="320" t="s">
        <v>232</v>
      </c>
      <c r="F16" s="320" t="s">
        <v>370</v>
      </c>
      <c r="G16" s="321">
        <v>67500</v>
      </c>
    </row>
    <row r="17" spans="1:7" ht="43.5" customHeight="1">
      <c r="A17" s="319" t="s">
        <v>168</v>
      </c>
      <c r="B17" s="319" t="s">
        <v>301</v>
      </c>
      <c r="C17" s="319" t="s">
        <v>271</v>
      </c>
      <c r="D17" s="319" t="s">
        <v>297</v>
      </c>
      <c r="E17" s="320" t="s">
        <v>232</v>
      </c>
      <c r="F17" s="320" t="s">
        <v>371</v>
      </c>
      <c r="G17" s="321">
        <v>6000</v>
      </c>
    </row>
    <row r="18" spans="1:7" ht="38.25" customHeight="1">
      <c r="A18" s="319" t="s">
        <v>168</v>
      </c>
      <c r="B18" s="319" t="s">
        <v>301</v>
      </c>
      <c r="C18" s="319" t="s">
        <v>271</v>
      </c>
      <c r="D18" s="319" t="s">
        <v>297</v>
      </c>
      <c r="E18" s="320" t="s">
        <v>232</v>
      </c>
      <c r="F18" s="319" t="s">
        <v>372</v>
      </c>
      <c r="G18" s="321">
        <v>30000</v>
      </c>
    </row>
    <row r="19" spans="1:7" ht="38.25" customHeight="1">
      <c r="A19" s="319" t="s">
        <v>168</v>
      </c>
      <c r="B19" s="319" t="s">
        <v>301</v>
      </c>
      <c r="C19" s="319" t="s">
        <v>271</v>
      </c>
      <c r="D19" s="319" t="s">
        <v>297</v>
      </c>
      <c r="E19" s="320" t="s">
        <v>377</v>
      </c>
      <c r="F19" s="319" t="s">
        <v>373</v>
      </c>
      <c r="G19" s="321">
        <v>10000</v>
      </c>
    </row>
    <row r="20" spans="1:7" ht="38.25" customHeight="1">
      <c r="A20" s="319" t="s">
        <v>168</v>
      </c>
      <c r="B20" s="319" t="s">
        <v>301</v>
      </c>
      <c r="C20" s="319" t="s">
        <v>271</v>
      </c>
      <c r="D20" s="319" t="s">
        <v>297</v>
      </c>
      <c r="E20" s="319" t="s">
        <v>377</v>
      </c>
      <c r="F20" s="319" t="s">
        <v>374</v>
      </c>
      <c r="G20" s="321">
        <v>9400</v>
      </c>
    </row>
    <row r="21" spans="1:7" ht="38.25" customHeight="1">
      <c r="A21" s="319" t="s">
        <v>168</v>
      </c>
      <c r="B21" s="319" t="s">
        <v>301</v>
      </c>
      <c r="C21" s="319" t="s">
        <v>271</v>
      </c>
      <c r="D21" s="319" t="s">
        <v>297</v>
      </c>
      <c r="E21" s="319" t="s">
        <v>235</v>
      </c>
      <c r="F21" s="319" t="s">
        <v>375</v>
      </c>
      <c r="G21" s="321">
        <v>120000</v>
      </c>
    </row>
    <row r="22" spans="1:7" ht="43.5" customHeight="1">
      <c r="A22" s="319" t="s">
        <v>168</v>
      </c>
      <c r="B22" s="319" t="s">
        <v>301</v>
      </c>
      <c r="C22" s="319" t="s">
        <v>271</v>
      </c>
      <c r="D22" s="319" t="s">
        <v>297</v>
      </c>
      <c r="E22" s="319" t="s">
        <v>235</v>
      </c>
      <c r="F22" s="320" t="s">
        <v>376</v>
      </c>
      <c r="G22" s="321">
        <v>24000</v>
      </c>
    </row>
    <row r="23" spans="1:7" ht="38.25" customHeight="1">
      <c r="A23" s="319" t="s">
        <v>168</v>
      </c>
      <c r="B23" s="319" t="s">
        <v>301</v>
      </c>
      <c r="C23" s="319" t="s">
        <v>271</v>
      </c>
      <c r="D23" s="319" t="s">
        <v>297</v>
      </c>
      <c r="E23" s="319" t="s">
        <v>235</v>
      </c>
      <c r="F23" s="319" t="s">
        <v>378</v>
      </c>
      <c r="G23" s="321">
        <v>23200</v>
      </c>
    </row>
    <row r="24" spans="1:7" ht="38.25" customHeight="1">
      <c r="A24" s="319" t="s">
        <v>168</v>
      </c>
      <c r="B24" s="319" t="s">
        <v>301</v>
      </c>
      <c r="C24" s="319" t="s">
        <v>299</v>
      </c>
      <c r="D24" s="319" t="s">
        <v>297</v>
      </c>
      <c r="E24" s="320" t="s">
        <v>232</v>
      </c>
      <c r="F24" s="319" t="s">
        <v>368</v>
      </c>
      <c r="G24" s="321">
        <v>22000</v>
      </c>
    </row>
    <row r="25" spans="1:7" ht="38.25" customHeight="1">
      <c r="A25" s="319" t="s">
        <v>168</v>
      </c>
      <c r="B25" s="319" t="s">
        <v>301</v>
      </c>
      <c r="C25" s="319" t="s">
        <v>299</v>
      </c>
      <c r="D25" s="319" t="s">
        <v>297</v>
      </c>
      <c r="E25" s="320" t="s">
        <v>232</v>
      </c>
      <c r="F25" s="319" t="s">
        <v>369</v>
      </c>
      <c r="G25" s="321">
        <v>18000</v>
      </c>
    </row>
    <row r="26" spans="1:7" ht="38.25" customHeight="1">
      <c r="A26" s="319" t="s">
        <v>168</v>
      </c>
      <c r="B26" s="319" t="s">
        <v>301</v>
      </c>
      <c r="C26" s="319" t="s">
        <v>299</v>
      </c>
      <c r="D26" s="319" t="s">
        <v>297</v>
      </c>
      <c r="E26" s="319" t="s">
        <v>235</v>
      </c>
      <c r="F26" s="319" t="s">
        <v>375</v>
      </c>
      <c r="G26" s="321">
        <v>60000</v>
      </c>
    </row>
    <row r="27" spans="1:7" ht="42" customHeight="1">
      <c r="A27" s="319" t="s">
        <v>168</v>
      </c>
      <c r="B27" s="319" t="s">
        <v>301</v>
      </c>
      <c r="C27" s="319" t="s">
        <v>299</v>
      </c>
      <c r="D27" s="319" t="s">
        <v>297</v>
      </c>
      <c r="E27" s="319" t="s">
        <v>235</v>
      </c>
      <c r="F27" s="320" t="s">
        <v>376</v>
      </c>
      <c r="G27" s="321">
        <v>12000</v>
      </c>
    </row>
    <row r="28" spans="1:7" ht="32.25" customHeight="1">
      <c r="A28" s="319" t="s">
        <v>168</v>
      </c>
      <c r="B28" s="319" t="s">
        <v>301</v>
      </c>
      <c r="C28" s="319" t="s">
        <v>299</v>
      </c>
      <c r="D28" s="319" t="s">
        <v>297</v>
      </c>
      <c r="E28" s="319" t="s">
        <v>235</v>
      </c>
      <c r="F28" s="319" t="s">
        <v>378</v>
      </c>
      <c r="G28" s="321">
        <v>11600</v>
      </c>
    </row>
    <row r="29" spans="1:7" ht="32.25" customHeight="1">
      <c r="A29" s="373" t="s">
        <v>63</v>
      </c>
      <c r="B29" s="374"/>
      <c r="C29" s="374"/>
      <c r="D29" s="374"/>
      <c r="E29" s="374"/>
      <c r="F29" s="375"/>
      <c r="G29" s="322">
        <f>SUM(G9:G28)</f>
        <v>681700</v>
      </c>
    </row>
    <row r="30" ht="32.25" customHeight="1">
      <c r="A30" s="61" t="s">
        <v>173</v>
      </c>
    </row>
    <row r="31" spans="1:7" ht="32.25" customHeight="1">
      <c r="A31" s="91" t="s">
        <v>71</v>
      </c>
      <c r="B31" s="91" t="s">
        <v>72</v>
      </c>
      <c r="C31" s="91" t="s">
        <v>73</v>
      </c>
      <c r="D31" s="91" t="s">
        <v>74</v>
      </c>
      <c r="E31" s="91" t="s">
        <v>75</v>
      </c>
      <c r="F31" s="91" t="s">
        <v>76</v>
      </c>
      <c r="G31" s="91" t="s">
        <v>29</v>
      </c>
    </row>
    <row r="32" spans="1:7" ht="41.25" customHeight="1">
      <c r="A32" s="319" t="s">
        <v>168</v>
      </c>
      <c r="B32" s="319" t="s">
        <v>300</v>
      </c>
      <c r="C32" s="320" t="s">
        <v>379</v>
      </c>
      <c r="D32" s="319" t="s">
        <v>297</v>
      </c>
      <c r="E32" s="320" t="s">
        <v>232</v>
      </c>
      <c r="F32" s="319" t="s">
        <v>368</v>
      </c>
      <c r="G32" s="321">
        <v>11000</v>
      </c>
    </row>
    <row r="33" spans="1:7" ht="40.5" customHeight="1">
      <c r="A33" s="319" t="s">
        <v>168</v>
      </c>
      <c r="B33" s="319" t="s">
        <v>300</v>
      </c>
      <c r="C33" s="320" t="s">
        <v>379</v>
      </c>
      <c r="D33" s="319" t="s">
        <v>297</v>
      </c>
      <c r="E33" s="320" t="s">
        <v>232</v>
      </c>
      <c r="F33" s="319" t="s">
        <v>369</v>
      </c>
      <c r="G33" s="321">
        <v>18000</v>
      </c>
    </row>
    <row r="34" spans="1:7" ht="42" customHeight="1">
      <c r="A34" s="319" t="s">
        <v>168</v>
      </c>
      <c r="B34" s="319" t="s">
        <v>295</v>
      </c>
      <c r="C34" s="320" t="s">
        <v>385</v>
      </c>
      <c r="D34" s="319" t="s">
        <v>297</v>
      </c>
      <c r="E34" s="320" t="s">
        <v>232</v>
      </c>
      <c r="F34" s="320" t="s">
        <v>380</v>
      </c>
      <c r="G34" s="321">
        <v>120000</v>
      </c>
    </row>
    <row r="35" spans="1:7" ht="40.5" customHeight="1">
      <c r="A35" s="319" t="s">
        <v>168</v>
      </c>
      <c r="B35" s="319" t="s">
        <v>295</v>
      </c>
      <c r="C35" s="320" t="s">
        <v>385</v>
      </c>
      <c r="D35" s="319" t="s">
        <v>297</v>
      </c>
      <c r="E35" s="320" t="s">
        <v>232</v>
      </c>
      <c r="F35" s="319" t="s">
        <v>368</v>
      </c>
      <c r="G35" s="321">
        <v>16500</v>
      </c>
    </row>
    <row r="36" spans="1:7" ht="42" customHeight="1">
      <c r="A36" s="319" t="s">
        <v>168</v>
      </c>
      <c r="B36" s="319" t="s">
        <v>295</v>
      </c>
      <c r="C36" s="320" t="s">
        <v>385</v>
      </c>
      <c r="D36" s="319" t="s">
        <v>297</v>
      </c>
      <c r="E36" s="320" t="s">
        <v>232</v>
      </c>
      <c r="F36" s="319" t="s">
        <v>369</v>
      </c>
      <c r="G36" s="321">
        <v>22500</v>
      </c>
    </row>
    <row r="37" spans="1:7" ht="38.25" customHeight="1">
      <c r="A37" s="319" t="s">
        <v>168</v>
      </c>
      <c r="B37" s="319" t="s">
        <v>295</v>
      </c>
      <c r="C37" s="319" t="s">
        <v>296</v>
      </c>
      <c r="D37" s="319" t="s">
        <v>298</v>
      </c>
      <c r="E37" s="320" t="s">
        <v>276</v>
      </c>
      <c r="F37" s="320" t="s">
        <v>381</v>
      </c>
      <c r="G37" s="321">
        <v>319000</v>
      </c>
    </row>
    <row r="38" spans="1:7" ht="39.75" customHeight="1">
      <c r="A38" s="319" t="s">
        <v>168</v>
      </c>
      <c r="B38" s="319" t="s">
        <v>295</v>
      </c>
      <c r="C38" s="319" t="s">
        <v>296</v>
      </c>
      <c r="D38" s="319" t="s">
        <v>298</v>
      </c>
      <c r="E38" s="320" t="s">
        <v>276</v>
      </c>
      <c r="F38" s="320" t="s">
        <v>382</v>
      </c>
      <c r="G38" s="321">
        <v>342000</v>
      </c>
    </row>
    <row r="39" spans="1:7" ht="43.5" customHeight="1">
      <c r="A39" s="319" t="s">
        <v>168</v>
      </c>
      <c r="B39" s="319" t="s">
        <v>295</v>
      </c>
      <c r="C39" s="319" t="s">
        <v>296</v>
      </c>
      <c r="D39" s="319" t="s">
        <v>298</v>
      </c>
      <c r="E39" s="320" t="s">
        <v>276</v>
      </c>
      <c r="F39" s="320" t="s">
        <v>383</v>
      </c>
      <c r="G39" s="321">
        <v>565440</v>
      </c>
    </row>
    <row r="40" spans="1:7" ht="39.75" customHeight="1">
      <c r="A40" s="319" t="s">
        <v>168</v>
      </c>
      <c r="B40" s="319" t="s">
        <v>295</v>
      </c>
      <c r="C40" s="319" t="s">
        <v>296</v>
      </c>
      <c r="D40" s="319" t="s">
        <v>298</v>
      </c>
      <c r="E40" s="320" t="s">
        <v>276</v>
      </c>
      <c r="F40" s="320" t="s">
        <v>384</v>
      </c>
      <c r="G40" s="321">
        <v>900000</v>
      </c>
    </row>
    <row r="41" spans="1:7" ht="36.75" customHeight="1">
      <c r="A41" s="319" t="s">
        <v>168</v>
      </c>
      <c r="B41" s="319" t="s">
        <v>301</v>
      </c>
      <c r="C41" s="319" t="s">
        <v>271</v>
      </c>
      <c r="D41" s="319" t="s">
        <v>43</v>
      </c>
      <c r="E41" s="320" t="s">
        <v>275</v>
      </c>
      <c r="F41" s="320"/>
      <c r="G41" s="321">
        <v>9000</v>
      </c>
    </row>
    <row r="42" spans="1:7" ht="60.75" customHeight="1">
      <c r="A42" s="319" t="s">
        <v>168</v>
      </c>
      <c r="B42" s="319" t="s">
        <v>301</v>
      </c>
      <c r="C42" s="319" t="s">
        <v>271</v>
      </c>
      <c r="D42" s="319" t="s">
        <v>43</v>
      </c>
      <c r="E42" s="320" t="s">
        <v>386</v>
      </c>
      <c r="F42" s="319"/>
      <c r="G42" s="321">
        <v>1000</v>
      </c>
    </row>
    <row r="43" spans="1:7" ht="61.5" customHeight="1">
      <c r="A43" s="319" t="s">
        <v>168</v>
      </c>
      <c r="B43" s="319" t="s">
        <v>146</v>
      </c>
      <c r="C43" s="320" t="s">
        <v>387</v>
      </c>
      <c r="D43" s="319" t="s">
        <v>43</v>
      </c>
      <c r="E43" s="320" t="s">
        <v>386</v>
      </c>
      <c r="F43" s="319"/>
      <c r="G43" s="321">
        <v>3820</v>
      </c>
    </row>
    <row r="44" spans="1:7" ht="45.75" customHeight="1">
      <c r="A44" s="319" t="s">
        <v>168</v>
      </c>
      <c r="B44" s="319" t="s">
        <v>300</v>
      </c>
      <c r="C44" s="320" t="s">
        <v>379</v>
      </c>
      <c r="D44" s="319" t="s">
        <v>43</v>
      </c>
      <c r="E44" s="320" t="s">
        <v>275</v>
      </c>
      <c r="F44" s="319"/>
      <c r="G44" s="321">
        <v>9000</v>
      </c>
    </row>
    <row r="45" spans="1:7" ht="45" customHeight="1">
      <c r="A45" s="319" t="s">
        <v>168</v>
      </c>
      <c r="B45" s="319" t="s">
        <v>300</v>
      </c>
      <c r="C45" s="320" t="s">
        <v>379</v>
      </c>
      <c r="D45" s="319" t="s">
        <v>43</v>
      </c>
      <c r="E45" s="320" t="s">
        <v>275</v>
      </c>
      <c r="F45" s="319"/>
      <c r="G45" s="321">
        <v>9000</v>
      </c>
    </row>
    <row r="46" spans="1:7" ht="38.25" customHeight="1">
      <c r="A46" s="319" t="s">
        <v>168</v>
      </c>
      <c r="B46" s="319" t="s">
        <v>300</v>
      </c>
      <c r="C46" s="320" t="s">
        <v>379</v>
      </c>
      <c r="D46" s="319" t="s">
        <v>43</v>
      </c>
      <c r="E46" s="320" t="s">
        <v>275</v>
      </c>
      <c r="F46" s="319"/>
      <c r="G46" s="321">
        <v>9000</v>
      </c>
    </row>
    <row r="47" spans="1:7" ht="38.25" customHeight="1">
      <c r="A47" s="319" t="s">
        <v>168</v>
      </c>
      <c r="B47" s="319" t="s">
        <v>300</v>
      </c>
      <c r="C47" s="320" t="s">
        <v>379</v>
      </c>
      <c r="D47" s="319" t="s">
        <v>43</v>
      </c>
      <c r="E47" s="320" t="s">
        <v>275</v>
      </c>
      <c r="F47" s="319"/>
      <c r="G47" s="321">
        <v>9000</v>
      </c>
    </row>
    <row r="48" spans="1:7" ht="60" customHeight="1">
      <c r="A48" s="319" t="s">
        <v>168</v>
      </c>
      <c r="B48" s="319" t="s">
        <v>295</v>
      </c>
      <c r="C48" s="319" t="s">
        <v>296</v>
      </c>
      <c r="D48" s="319" t="s">
        <v>298</v>
      </c>
      <c r="E48" s="320" t="s">
        <v>276</v>
      </c>
      <c r="F48" s="320" t="s">
        <v>388</v>
      </c>
      <c r="G48" s="321">
        <v>424000</v>
      </c>
    </row>
    <row r="49" spans="1:7" ht="57.75" customHeight="1">
      <c r="A49" s="319" t="s">
        <v>168</v>
      </c>
      <c r="B49" s="319" t="s">
        <v>295</v>
      </c>
      <c r="C49" s="319" t="s">
        <v>296</v>
      </c>
      <c r="D49" s="319" t="s">
        <v>298</v>
      </c>
      <c r="E49" s="320" t="s">
        <v>276</v>
      </c>
      <c r="F49" s="320" t="s">
        <v>389</v>
      </c>
      <c r="G49" s="321">
        <v>495000</v>
      </c>
    </row>
    <row r="50" spans="1:7" ht="32.25" customHeight="1">
      <c r="A50" s="373" t="s">
        <v>63</v>
      </c>
      <c r="B50" s="374"/>
      <c r="C50" s="374"/>
      <c r="D50" s="374"/>
      <c r="E50" s="374"/>
      <c r="F50" s="375"/>
      <c r="G50" s="322">
        <f>SUM(G32:G49)</f>
        <v>3283260</v>
      </c>
    </row>
    <row r="51" ht="21.75" customHeight="1">
      <c r="A51" s="61" t="s">
        <v>200</v>
      </c>
    </row>
    <row r="52" spans="1:7" ht="21">
      <c r="A52" s="91" t="s">
        <v>71</v>
      </c>
      <c r="B52" s="91" t="s">
        <v>72</v>
      </c>
      <c r="C52" s="91" t="s">
        <v>73</v>
      </c>
      <c r="D52" s="91" t="s">
        <v>74</v>
      </c>
      <c r="E52" s="91" t="s">
        <v>75</v>
      </c>
      <c r="F52" s="91" t="s">
        <v>76</v>
      </c>
      <c r="G52" s="91" t="s">
        <v>29</v>
      </c>
    </row>
    <row r="53" spans="1:7" ht="45" customHeight="1">
      <c r="A53" s="319" t="s">
        <v>168</v>
      </c>
      <c r="B53" s="319" t="s">
        <v>295</v>
      </c>
      <c r="C53" s="319" t="s">
        <v>296</v>
      </c>
      <c r="D53" s="319" t="s">
        <v>298</v>
      </c>
      <c r="E53" s="320" t="s">
        <v>276</v>
      </c>
      <c r="F53" s="320" t="s">
        <v>390</v>
      </c>
      <c r="G53" s="321">
        <v>1862000</v>
      </c>
    </row>
    <row r="54" spans="1:7" ht="38.25" customHeight="1">
      <c r="A54" s="319" t="s">
        <v>168</v>
      </c>
      <c r="B54" s="319" t="s">
        <v>295</v>
      </c>
      <c r="C54" s="319" t="s">
        <v>296</v>
      </c>
      <c r="D54" s="319" t="s">
        <v>298</v>
      </c>
      <c r="E54" s="320" t="s">
        <v>276</v>
      </c>
      <c r="F54" s="320" t="s">
        <v>391</v>
      </c>
      <c r="G54" s="321">
        <v>2467000</v>
      </c>
    </row>
    <row r="55" spans="1:7" ht="38.25" customHeight="1">
      <c r="A55" s="319" t="s">
        <v>168</v>
      </c>
      <c r="B55" s="319" t="s">
        <v>295</v>
      </c>
      <c r="C55" s="319" t="s">
        <v>296</v>
      </c>
      <c r="D55" s="319" t="s">
        <v>298</v>
      </c>
      <c r="E55" s="320" t="s">
        <v>276</v>
      </c>
      <c r="F55" s="320" t="s">
        <v>392</v>
      </c>
      <c r="G55" s="321">
        <v>840000</v>
      </c>
    </row>
    <row r="56" spans="1:7" ht="38.25" customHeight="1">
      <c r="A56" s="319" t="s">
        <v>168</v>
      </c>
      <c r="B56" s="319" t="s">
        <v>295</v>
      </c>
      <c r="C56" s="319" t="s">
        <v>296</v>
      </c>
      <c r="D56" s="319" t="s">
        <v>298</v>
      </c>
      <c r="E56" s="320" t="s">
        <v>276</v>
      </c>
      <c r="F56" s="320" t="s">
        <v>393</v>
      </c>
      <c r="G56" s="321">
        <v>1250000</v>
      </c>
    </row>
    <row r="57" spans="1:7" ht="38.25" customHeight="1">
      <c r="A57" s="319" t="s">
        <v>168</v>
      </c>
      <c r="B57" s="319" t="s">
        <v>295</v>
      </c>
      <c r="C57" s="319" t="s">
        <v>296</v>
      </c>
      <c r="D57" s="319" t="s">
        <v>298</v>
      </c>
      <c r="E57" s="320" t="s">
        <v>276</v>
      </c>
      <c r="F57" s="320" t="s">
        <v>394</v>
      </c>
      <c r="G57" s="321">
        <v>100000</v>
      </c>
    </row>
    <row r="58" spans="1:7" ht="38.25" customHeight="1">
      <c r="A58" s="319" t="s">
        <v>168</v>
      </c>
      <c r="B58" s="319" t="s">
        <v>295</v>
      </c>
      <c r="C58" s="319" t="s">
        <v>296</v>
      </c>
      <c r="D58" s="319" t="s">
        <v>298</v>
      </c>
      <c r="E58" s="320" t="s">
        <v>276</v>
      </c>
      <c r="F58" s="320" t="s">
        <v>393</v>
      </c>
      <c r="G58" s="321">
        <v>500000</v>
      </c>
    </row>
    <row r="59" spans="1:7" ht="38.25" customHeight="1">
      <c r="A59" s="319" t="s">
        <v>168</v>
      </c>
      <c r="B59" s="319" t="s">
        <v>295</v>
      </c>
      <c r="C59" s="319" t="s">
        <v>296</v>
      </c>
      <c r="D59" s="319" t="s">
        <v>298</v>
      </c>
      <c r="E59" s="320" t="s">
        <v>276</v>
      </c>
      <c r="F59" s="320" t="s">
        <v>395</v>
      </c>
      <c r="G59" s="321">
        <v>24103000</v>
      </c>
    </row>
    <row r="60" spans="1:7" ht="22.5" customHeight="1">
      <c r="A60" s="98"/>
      <c r="B60" s="98"/>
      <c r="C60" s="99"/>
      <c r="D60" s="98"/>
      <c r="E60" s="99"/>
      <c r="F60" s="99"/>
      <c r="G60" s="100"/>
    </row>
    <row r="61" spans="1:7" ht="33" customHeight="1">
      <c r="A61" s="373" t="s">
        <v>63</v>
      </c>
      <c r="B61" s="374"/>
      <c r="C61" s="374"/>
      <c r="D61" s="374"/>
      <c r="E61" s="374"/>
      <c r="F61" s="375"/>
      <c r="G61" s="322">
        <f>SUM(G53:G60)</f>
        <v>31122000</v>
      </c>
    </row>
    <row r="62" ht="143.25" customHeight="1"/>
    <row r="63" s="89" customFormat="1" ht="26.25" customHeight="1" hidden="1">
      <c r="A63" s="88" t="s">
        <v>212</v>
      </c>
    </row>
    <row r="64" ht="9" customHeight="1" hidden="1">
      <c r="A64" s="90"/>
    </row>
    <row r="65" ht="21.75" customHeight="1" hidden="1">
      <c r="A65" s="90" t="s">
        <v>173</v>
      </c>
    </row>
    <row r="66" spans="1:7" ht="21" hidden="1">
      <c r="A66" s="91" t="s">
        <v>71</v>
      </c>
      <c r="B66" s="91" t="s">
        <v>72</v>
      </c>
      <c r="C66" s="91" t="s">
        <v>73</v>
      </c>
      <c r="D66" s="91" t="s">
        <v>74</v>
      </c>
      <c r="E66" s="91" t="s">
        <v>75</v>
      </c>
      <c r="F66" s="91" t="s">
        <v>76</v>
      </c>
      <c r="G66" s="91" t="s">
        <v>29</v>
      </c>
    </row>
    <row r="67" spans="1:7" ht="22.5" customHeight="1" hidden="1">
      <c r="A67" s="92"/>
      <c r="B67" s="92"/>
      <c r="C67" s="93"/>
      <c r="D67" s="92"/>
      <c r="E67" s="93"/>
      <c r="F67" s="93"/>
      <c r="G67" s="94"/>
    </row>
    <row r="68" spans="1:7" ht="22.5" customHeight="1" hidden="1">
      <c r="A68" s="95"/>
      <c r="B68" s="95"/>
      <c r="C68" s="96"/>
      <c r="D68" s="95"/>
      <c r="E68" s="96"/>
      <c r="F68" s="96"/>
      <c r="G68" s="97"/>
    </row>
    <row r="69" spans="1:7" ht="22.5" customHeight="1" hidden="1">
      <c r="A69" s="98"/>
      <c r="B69" s="98"/>
      <c r="C69" s="99"/>
      <c r="D69" s="98"/>
      <c r="E69" s="99"/>
      <c r="F69" s="99"/>
      <c r="G69" s="100"/>
    </row>
    <row r="70" spans="1:7" ht="21.75" hidden="1" thickBot="1">
      <c r="A70" s="373" t="s">
        <v>63</v>
      </c>
      <c r="B70" s="374"/>
      <c r="C70" s="374"/>
      <c r="D70" s="374"/>
      <c r="E70" s="374"/>
      <c r="F70" s="375"/>
      <c r="G70" s="101">
        <f>SUM(G67:G69)</f>
        <v>0</v>
      </c>
    </row>
    <row r="71" ht="21.75" customHeight="1" hidden="1" thickTop="1">
      <c r="A71" s="90" t="s">
        <v>200</v>
      </c>
    </row>
    <row r="72" spans="1:7" ht="21" hidden="1">
      <c r="A72" s="91" t="s">
        <v>71</v>
      </c>
      <c r="B72" s="91" t="s">
        <v>72</v>
      </c>
      <c r="C72" s="91" t="s">
        <v>73</v>
      </c>
      <c r="D72" s="91" t="s">
        <v>74</v>
      </c>
      <c r="E72" s="91" t="s">
        <v>75</v>
      </c>
      <c r="F72" s="91" t="s">
        <v>76</v>
      </c>
      <c r="G72" s="91" t="s">
        <v>29</v>
      </c>
    </row>
    <row r="73" spans="1:7" ht="22.5" customHeight="1" hidden="1">
      <c r="A73" s="92"/>
      <c r="B73" s="92"/>
      <c r="C73" s="93"/>
      <c r="D73" s="92"/>
      <c r="E73" s="93"/>
      <c r="F73" s="93"/>
      <c r="G73" s="94"/>
    </row>
    <row r="74" spans="1:7" ht="22.5" customHeight="1" hidden="1">
      <c r="A74" s="95"/>
      <c r="B74" s="95"/>
      <c r="C74" s="96"/>
      <c r="D74" s="95"/>
      <c r="E74" s="96"/>
      <c r="F74" s="96"/>
      <c r="G74" s="97"/>
    </row>
    <row r="75" spans="1:7" ht="22.5" customHeight="1" hidden="1">
      <c r="A75" s="95"/>
      <c r="B75" s="95"/>
      <c r="C75" s="96"/>
      <c r="D75" s="95"/>
      <c r="E75" s="96"/>
      <c r="F75" s="96"/>
      <c r="G75" s="97"/>
    </row>
    <row r="76" spans="1:7" ht="22.5" customHeight="1" hidden="1">
      <c r="A76" s="98"/>
      <c r="B76" s="98"/>
      <c r="C76" s="99"/>
      <c r="D76" s="98"/>
      <c r="E76" s="99"/>
      <c r="F76" s="99"/>
      <c r="G76" s="100"/>
    </row>
    <row r="77" spans="1:7" ht="21.75" hidden="1" thickBot="1">
      <c r="A77" s="373" t="s">
        <v>63</v>
      </c>
      <c r="B77" s="374"/>
      <c r="C77" s="374"/>
      <c r="D77" s="374"/>
      <c r="E77" s="374"/>
      <c r="F77" s="375"/>
      <c r="G77" s="101">
        <f>SUM(G73:G76)</f>
        <v>0</v>
      </c>
    </row>
    <row r="78" ht="21" hidden="1"/>
    <row r="80" spans="1:7" s="89" customFormat="1" ht="26.25" hidden="1">
      <c r="A80" s="88" t="s">
        <v>213</v>
      </c>
      <c r="E80" s="62">
        <v>2561</v>
      </c>
      <c r="F80" s="62"/>
      <c r="G80" s="62">
        <v>2560</v>
      </c>
    </row>
    <row r="81" spans="2:5" s="60" customFormat="1" ht="23.25" hidden="1">
      <c r="B81" s="60" t="s">
        <v>215</v>
      </c>
      <c r="E81" s="63"/>
    </row>
    <row r="82" spans="2:5" s="60" customFormat="1" ht="23.25" hidden="1">
      <c r="B82" s="60" t="s">
        <v>214</v>
      </c>
      <c r="E82" s="63"/>
    </row>
    <row r="83" spans="2:7" ht="24" hidden="1" thickBot="1">
      <c r="B83" s="61" t="s">
        <v>63</v>
      </c>
      <c r="E83" s="66">
        <f>SUM(E81:E82)</f>
        <v>0</v>
      </c>
      <c r="F83" s="60"/>
      <c r="G83" s="66">
        <f>SUM(G81:G82)</f>
        <v>0</v>
      </c>
    </row>
    <row r="85" ht="54" customHeight="1"/>
    <row r="86" s="60" customFormat="1" ht="23.25"/>
    <row r="87" s="60" customFormat="1" ht="23.25"/>
  </sheetData>
  <sheetProtection/>
  <mergeCells count="8">
    <mergeCell ref="A61:F61"/>
    <mergeCell ref="A70:F70"/>
    <mergeCell ref="A77:F77"/>
    <mergeCell ref="A1:G1"/>
    <mergeCell ref="A2:G2"/>
    <mergeCell ref="A3:G3"/>
    <mergeCell ref="A29:F29"/>
    <mergeCell ref="A50:F50"/>
  </mergeCells>
  <printOptions horizontalCentered="1"/>
  <pageMargins left="0.5118110236220472" right="0.31496062992125984" top="0.5511811023622047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มหาลัยมหาสารคาม</dc:creator>
  <cp:keywords>มหาลัยมหาสารคาม</cp:keywords>
  <dc:description/>
  <cp:lastModifiedBy>งานป้องกันและบรรเทาฯ</cp:lastModifiedBy>
  <cp:lastPrinted>2018-11-20T06:56:17Z</cp:lastPrinted>
  <dcterms:created xsi:type="dcterms:W3CDTF">2015-09-06T08:47:00Z</dcterms:created>
  <dcterms:modified xsi:type="dcterms:W3CDTF">2018-11-26T08:20:55Z</dcterms:modified>
  <cp:category/>
  <cp:version/>
  <cp:contentType/>
  <cp:contentStatus/>
</cp:coreProperties>
</file>